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Бюджет.смета 2019" sheetId="1" r:id="rId1"/>
    <sheet name=" Кас.план" sheetId="2" r:id="rId2"/>
    <sheet name="Лимиты.месяч." sheetId="3" r:id="rId3"/>
    <sheet name="Лимиты кв." sheetId="4" r:id="rId4"/>
    <sheet name="источ.финанс." sheetId="5" r:id="rId5"/>
    <sheet name="Бюджет.ассигнов." sheetId="6" r:id="rId6"/>
    <sheet name="Бюджет.ассигов.2" sheetId="7" r:id="rId7"/>
    <sheet name="Ведомств.структура" sheetId="8" r:id="rId8"/>
  </sheets>
  <externalReferences>
    <externalReference r:id="rId11"/>
  </externalReferences>
  <definedNames/>
  <calcPr fullCalcOnLoad="1"/>
</workbook>
</file>

<file path=xl/comments5.xml><?xml version="1.0" encoding="utf-8"?>
<comments xmlns="http://schemas.openxmlformats.org/spreadsheetml/2006/main">
  <authors>
    <author/>
  </authors>
  <commentList>
    <comment ref="C40" authorId="0">
      <text>
        <r>
          <rPr>
            <sz val="11"/>
            <color indexed="8"/>
            <rFont val="Calibri"/>
            <family val="2"/>
          </rPr>
          <t xml:space="preserve">Автор: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B78" authorId="0">
      <text>
        <r>
          <rPr>
            <sz val="11"/>
            <color indexed="8"/>
            <rFont val="Calibri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<sst xmlns="http://schemas.openxmlformats.org/spreadsheetml/2006/main" count="5868" uniqueCount="908">
  <si>
    <t>УТВЕРЖДАЮ:</t>
  </si>
  <si>
    <t>Глава МО "Большесидоровское сельское поселение"</t>
  </si>
  <si>
    <t>__________________________________Р.А.Цеев</t>
  </si>
  <si>
    <t>17.06.2019  года</t>
  </si>
  <si>
    <t>БЮДЖЕТНАЯ СМЕТА</t>
  </si>
  <si>
    <t>на   2019 год</t>
  </si>
  <si>
    <t>КОДЫ</t>
  </si>
  <si>
    <t>Получатель бюджетных средств           Администрация муниципального образования "Большесидоровское сельское поселение"</t>
  </si>
  <si>
    <t>Форма по ОКУД</t>
  </si>
  <si>
    <t>0501011</t>
  </si>
  <si>
    <t>Распорядитель бюджетных средств                   Администрация муниципального образования "Большесидоровское сельское поселение"</t>
  </si>
  <si>
    <t>Дата</t>
  </si>
  <si>
    <t>2019 г.</t>
  </si>
  <si>
    <t>Главный распорядитель бюджетных средств              Администрация муниципального образования  "Большесидоровское сельское поселение"</t>
  </si>
  <si>
    <t>по ОКПО</t>
  </si>
  <si>
    <t>Наименование бюджета               бюджет муниципального образования "Большесидоровское сельское поселение"</t>
  </si>
  <si>
    <t>по сводн. реестру</t>
  </si>
  <si>
    <t>00161.</t>
  </si>
  <si>
    <t>по ОКТМО</t>
  </si>
  <si>
    <t>Единица измерения:  тыс. руб</t>
  </si>
  <si>
    <t>по ОКЕИ</t>
  </si>
  <si>
    <t>Реш. СНД  МО «Большесидоровское сельское поселение» №114  от 17.06.2019г.</t>
  </si>
  <si>
    <t>Структурное подразделение</t>
  </si>
  <si>
    <t>Наименование показателя</t>
  </si>
  <si>
    <t>БК:</t>
  </si>
  <si>
    <t>План на 2019 год</t>
  </si>
  <si>
    <t>1-квартал</t>
  </si>
  <si>
    <t>2-квартал</t>
  </si>
  <si>
    <t>3-квартал</t>
  </si>
  <si>
    <t>4-квартал</t>
  </si>
  <si>
    <t>Вед</t>
  </si>
  <si>
    <t>Подр</t>
  </si>
  <si>
    <t>ЦСт</t>
  </si>
  <si>
    <t>ВР</t>
  </si>
  <si>
    <t>ЭКР</t>
  </si>
  <si>
    <t>ДопКласс</t>
  </si>
  <si>
    <t>Глава поселения</t>
  </si>
  <si>
    <t>Оплата труда</t>
  </si>
  <si>
    <t>0102.</t>
  </si>
  <si>
    <t xml:space="preserve">6110000100 </t>
  </si>
  <si>
    <t>121</t>
  </si>
  <si>
    <t>211</t>
  </si>
  <si>
    <t>Начисление на зарплату 30,2%</t>
  </si>
  <si>
    <t>129</t>
  </si>
  <si>
    <t>213</t>
  </si>
  <si>
    <t>Итого: 0102</t>
  </si>
  <si>
    <t>Администрация</t>
  </si>
  <si>
    <t>0104.</t>
  </si>
  <si>
    <t>6160000400</t>
  </si>
  <si>
    <t>Прочие выплаты</t>
  </si>
  <si>
    <t>212</t>
  </si>
  <si>
    <t xml:space="preserve">Услуги связи: Услуги связи ЮТК-13,4тыс.руб.; -абонентская плата за Интернет 9 мес.-26,6тыс.руб.  </t>
  </si>
  <si>
    <t>244</t>
  </si>
  <si>
    <t>221</t>
  </si>
  <si>
    <t>004.</t>
  </si>
  <si>
    <t>Коммунальные услуги: -электроэнергия 10тыс.руб.</t>
  </si>
  <si>
    <t>223</t>
  </si>
  <si>
    <t>008.</t>
  </si>
  <si>
    <t>Содержание имущества:  Заправка и ремонт орг.техн.-10тыс.руб.; ремонт автомобиля -10 тыс.руб. .</t>
  </si>
  <si>
    <t>225</t>
  </si>
  <si>
    <t>Прочие услуги: Информ.техн.сопровождение ООО "БЭСТ-СОФТ" - 14 тыс. руб.; Подписка газеты "Дружба"- 0,5 тыс.руб.;Подписка газеты "Советская Адыгея" и "Адыгэ Мак"- 3,0 тыс.руб.;Расчет платежей по экологии- 1,5 тыс. руб.; Публикация в газете "Дружба"-10,0 тыс.руб., лицензия антивируса-3,0тыс.руб.;Услуги по страхов. и диагностике транс.ср-ва - 6,0 тыс. руб.</t>
  </si>
  <si>
    <t>226</t>
  </si>
  <si>
    <t>Увеличение стоимости ОС: Оргтехника</t>
  </si>
  <si>
    <t>310</t>
  </si>
  <si>
    <t>Увеличение стоимости материальных запасов</t>
  </si>
  <si>
    <t>340</t>
  </si>
  <si>
    <t xml:space="preserve">ГСМ норма в месяц 270 л * 43руб * 12 = 140,0тыс. руб; </t>
  </si>
  <si>
    <t>003.</t>
  </si>
  <si>
    <t>Канц и хозтовары (бумага, папки, ручки, клей, карандаши,файлы, ветош, веник и т.д. )</t>
  </si>
  <si>
    <t>011.</t>
  </si>
  <si>
    <t>Запчасти на оргтехнику-5 тыс.руб.и автомашину  - 5 тыс.руб.)</t>
  </si>
  <si>
    <t>012.</t>
  </si>
  <si>
    <t>Прочие расходы (Налог на имущество с организ.  - 6,0 тыс.руб.)</t>
  </si>
  <si>
    <t>851</t>
  </si>
  <si>
    <t>291</t>
  </si>
  <si>
    <t>Прочие расходы (Транспортный налог,Экология).</t>
  </si>
  <si>
    <t>852</t>
  </si>
  <si>
    <t>Перечисления другим бюджетам (Градостроительство)</t>
  </si>
  <si>
    <t>540</t>
  </si>
  <si>
    <t>251</t>
  </si>
  <si>
    <t>Перечисления другим бюджетам (Диспетчерская служба р-на)</t>
  </si>
  <si>
    <t>Прочие расходы. Пени</t>
  </si>
  <si>
    <t>853</t>
  </si>
  <si>
    <t>854</t>
  </si>
  <si>
    <t>292</t>
  </si>
  <si>
    <t>Прочие расходы. Штрафы</t>
  </si>
  <si>
    <t>Итого: 0104</t>
  </si>
  <si>
    <t>Выборы</t>
  </si>
  <si>
    <t>Проведение выборов главы МО. Специальные расходы. Прочие расходы</t>
  </si>
  <si>
    <t>0107.</t>
  </si>
  <si>
    <t>6150000700</t>
  </si>
  <si>
    <t>880</t>
  </si>
  <si>
    <t>296</t>
  </si>
  <si>
    <t>Проведение выборов в представительные  органы МО. Специальные расходы. Прочие расходы</t>
  </si>
  <si>
    <t>6150000800</t>
  </si>
  <si>
    <t>Итого: 0107</t>
  </si>
  <si>
    <t xml:space="preserve">Резервный фонд </t>
  </si>
  <si>
    <t>Резервный фонд администрации муниципального образования "Большесидоровское сельское поселение"</t>
  </si>
  <si>
    <t>759</t>
  </si>
  <si>
    <t>0111</t>
  </si>
  <si>
    <t>7210091030</t>
  </si>
  <si>
    <t>870</t>
  </si>
  <si>
    <t>Итого: 0111</t>
  </si>
  <si>
    <t>Другие общегосударственные вопрос</t>
  </si>
  <si>
    <t>Прочие услуги: Оплата по труд. дог. наем.делопроизводителю - 4,9*12=58,8 тыс. руб.; типографские услуги - 50,0 тыс. руб.Обес. работосп. сайта и продление прав - 11 тыс. руб.,ООО "Золотая рыбка"- 2 тыс. руб.Гарант - 63,0тыс.руб.. ИТС"БЭСТ"-35 тыс.руб.</t>
  </si>
  <si>
    <t>0113.</t>
  </si>
  <si>
    <t>6180090010</t>
  </si>
  <si>
    <t>Увеличение стоимости материальных запасов: Хозтовары.Приобрит.подарочной и сувенирной продукции, не преднознач. для перепродажи- 10 тыс. руб.</t>
  </si>
  <si>
    <t xml:space="preserve">Прочие расходы: Земельный налог </t>
  </si>
  <si>
    <t xml:space="preserve">Прочие расходы: Оплата штрафа,  Ежегодный членский взнос в АСМО РА </t>
  </si>
  <si>
    <t>Увеличение стоимости основных средств: Компьютеры</t>
  </si>
  <si>
    <t>6180090020</t>
  </si>
  <si>
    <t>Прочие слуги. Похоронное дело- 50 тыс.руб.</t>
  </si>
  <si>
    <t>6180090030</t>
  </si>
  <si>
    <t>АК. Увеличение стоимости основных средств: Абонентская плата за Интернет-8,9 тыс.руб.</t>
  </si>
  <si>
    <t>6120061010</t>
  </si>
  <si>
    <t xml:space="preserve">АК. Увеличение стоимости основных средств: Офисная мебель -14,1  тыс.руб.. </t>
  </si>
  <si>
    <t xml:space="preserve"> АК. Увеличение стоимости материальных запасов: Канцтовары -10тыс. руб.. </t>
  </si>
  <si>
    <t xml:space="preserve">МП"Противодействие терроризму и экстремизму на территории МО". Прочие услуги  </t>
  </si>
  <si>
    <t>6810010010</t>
  </si>
  <si>
    <t>МП"О противодействии корупции в МО"  Прочие услуги</t>
  </si>
  <si>
    <t>6810010020</t>
  </si>
  <si>
    <t>Градостроительство. Увеличение стоимости материальных запасов</t>
  </si>
  <si>
    <t>6180000410</t>
  </si>
  <si>
    <t>МП "Профилактика правонарушений на территории МО"(Банер)</t>
  </si>
  <si>
    <t>6810010030</t>
  </si>
  <si>
    <t xml:space="preserve">МП"Развитиен добровольничества МО"  Прочие услуги </t>
  </si>
  <si>
    <t>6810010040</t>
  </si>
  <si>
    <t>Итого: 0113</t>
  </si>
  <si>
    <t>Условно-утвержденные расходы</t>
  </si>
  <si>
    <t>9990000</t>
  </si>
  <si>
    <t>Национальная оборона. ВУС</t>
  </si>
  <si>
    <t>Заработная плата</t>
  </si>
  <si>
    <t>0203.</t>
  </si>
  <si>
    <t>6120051180</t>
  </si>
  <si>
    <t>Итого: 0203</t>
  </si>
  <si>
    <t>Национальная безопасность ЧС</t>
  </si>
  <si>
    <t xml:space="preserve">Предупреждение и ликвидация последствий чрезвычайных ситуаций. Прочие услуги </t>
  </si>
  <si>
    <t>0309.</t>
  </si>
  <si>
    <t>6210090020</t>
  </si>
  <si>
    <t xml:space="preserve">Предупреждение и ликвидация последствий чрезвычайных ситуаций. Увеличение стоимости материальных запасов для ЧС. </t>
  </si>
  <si>
    <t>Предупреждение и ликвидация последствий чрезвычайных ситуаций. Увеличение стоимости основных средств для ЧС.</t>
  </si>
  <si>
    <t>245</t>
  </si>
  <si>
    <t>Итого: 0309</t>
  </si>
  <si>
    <t xml:space="preserve">Пожарная безопасность </t>
  </si>
  <si>
    <t xml:space="preserve">Обеспечение пожарной безопасности. Прочие услуги </t>
  </si>
  <si>
    <t>0310.</t>
  </si>
  <si>
    <t>6220090030</t>
  </si>
  <si>
    <t>Итого: 0310</t>
  </si>
  <si>
    <t>ВЦП.Содержание автомобильных дорог общего пользования местного значения и искусственных сооружений . Электроэнергия</t>
  </si>
  <si>
    <t>0409.</t>
  </si>
  <si>
    <t>6830010010</t>
  </si>
  <si>
    <t>Дорожное хозяйство (дорожные фонды)</t>
  </si>
  <si>
    <t>ВЦП.Содержание автомобильных дорог общего пользования местного значения и искусственных сооружений . Прочие услуги Проведение работ по инвентаризации и разработке проектов орг. дородн.движения</t>
  </si>
  <si>
    <t>ВЦП.Содержание автомобильных дорог общего пользования местного значения и искусственных сооружений . Увеличение стоимости ОС</t>
  </si>
  <si>
    <t>ВЦП.Содержание автомобильных дорог общего пользования местного значения и искусственных сооружений . Увеличение стоимости материальных запасов</t>
  </si>
  <si>
    <t xml:space="preserve">ВЦП.Содержание автомобильных дорог общего пользования местного значения и искусственных сооружений . </t>
  </si>
  <si>
    <t>ВЦП.Ремонт автомобильных дорог общего пользования местного значения и искусственных сооружений .Услуги по содержанию имущества</t>
  </si>
  <si>
    <t>6830010020</t>
  </si>
  <si>
    <t>ВЦП.Паспортизация автомобильных дорог общего пользования местного значения.  Прочие услуги</t>
  </si>
  <si>
    <t>6830010030</t>
  </si>
  <si>
    <t>Итого: 0409</t>
  </si>
  <si>
    <t>НЭ Межевание</t>
  </si>
  <si>
    <t>Мероприятия по землеустройству и землепользованию (Межевое дело) Прочие услуги (Межевание зем. участков многодетным-  50 тыс. Руб..)</t>
  </si>
  <si>
    <t>0412.</t>
  </si>
  <si>
    <t>6310090040</t>
  </si>
  <si>
    <t>МП "Создание условий для развития малого и среднего предпринимательства в МО "Большесидоровское сельское поселение" на 2018-2020 годы."</t>
  </si>
  <si>
    <t>6310090050</t>
  </si>
  <si>
    <t>Итого: 0412.</t>
  </si>
  <si>
    <t>Поддержка ЖКХ МО "Большесидоровского сельского поселения".Коммунальные услуги</t>
  </si>
  <si>
    <t>0502.</t>
  </si>
  <si>
    <t>6840010040</t>
  </si>
  <si>
    <t>ЖКХ</t>
  </si>
  <si>
    <t>ВЦП "Поддержка ЖКХ МО "Большесидоровского сельского поселения" 2014-2016 гг" Услуги по содержанию имущества</t>
  </si>
  <si>
    <t xml:space="preserve">Поддержка ЖКХ МО "Большесидоровского сельского поселения" . Прочие услуги </t>
  </si>
  <si>
    <t>Поддержка ЖКХ МО "Большесидоровского сельского поселения" . Газопровод</t>
  </si>
  <si>
    <t>6910040020</t>
  </si>
  <si>
    <t>Итого: 0502</t>
  </si>
  <si>
    <t>Уличное освещение. Увеличение стоимости материальных запасов.</t>
  </si>
  <si>
    <t>0503.</t>
  </si>
  <si>
    <t>6420090060</t>
  </si>
  <si>
    <t>Озеленение. Увеличение стоимости основных средств. (Саженцы 10 шт. х 100 руб.=1,0 тыс. руб.)</t>
  </si>
  <si>
    <t>Организация и содержание мест захоронения. Увеличение стоимости материальных запасов</t>
  </si>
  <si>
    <t>6420090070</t>
  </si>
  <si>
    <t>Прочие мероприятия по благоустройству. Транспортные услуги</t>
  </si>
  <si>
    <t>6440090080</t>
  </si>
  <si>
    <t>222</t>
  </si>
  <si>
    <t>Прочие мероприятия по благоустройству. Содержание имущества</t>
  </si>
  <si>
    <t>Прочие мероприятия по благоустройству. Прочие услуги. Оплата по трудовому договору на 12мес.-117,2 тыс. руб., Ликвидация несанкционированных свалок,отлов бездомных собак  и т.д.</t>
  </si>
  <si>
    <t xml:space="preserve">Прочие мероприятия по благоустройству. Увеличение стоимости основных средств.           </t>
  </si>
  <si>
    <t xml:space="preserve">Прочие мероприятия по благоустройству. Увеличение стоимости материальных запасов. </t>
  </si>
  <si>
    <t>Прочие мероприятия по благоустройству. Прочие расходы</t>
  </si>
  <si>
    <t>МП "Формирование современной городской среды на территории АМО"Большесидоровское сельское поселение"- 100,00 тыс.руб.</t>
  </si>
  <si>
    <t>6440090090</t>
  </si>
  <si>
    <t>Итого: 0503</t>
  </si>
  <si>
    <t>Культура</t>
  </si>
  <si>
    <t>Гос.поддержка в сфере культуры. (Содержание памятников)</t>
  </si>
  <si>
    <t>0801.</t>
  </si>
  <si>
    <t>6510090090</t>
  </si>
  <si>
    <t>Итого: 0801</t>
  </si>
  <si>
    <t>Пенсионное обеспечение</t>
  </si>
  <si>
    <t>Ежемесячная доплата к пенсиям МС. Социальные выплаты. На 12 месяцев</t>
  </si>
  <si>
    <t>1001.</t>
  </si>
  <si>
    <t>6610090100</t>
  </si>
  <si>
    <t>312</t>
  </si>
  <si>
    <t>263</t>
  </si>
  <si>
    <t>Итого: 1001</t>
  </si>
  <si>
    <t>Социальное обеспечение</t>
  </si>
  <si>
    <t>ФЦП "Обеспечение жильем молодых семей на 2013-2017 годы". Пособия по социальной помощи населению</t>
  </si>
  <si>
    <t>1003.</t>
  </si>
  <si>
    <t>7011005</t>
  </si>
  <si>
    <t>322</t>
  </si>
  <si>
    <t>262</t>
  </si>
  <si>
    <t>Итого: 1003</t>
  </si>
  <si>
    <t>Массовый спорт</t>
  </si>
  <si>
    <t>Массовый спорт. Оплата с начислением по трудовому договору на 12 месяцев</t>
  </si>
  <si>
    <t>1102.</t>
  </si>
  <si>
    <t>6710090110</t>
  </si>
  <si>
    <t>ФИЗИЧЕСКАЯ КУЛЬТУРА И СПОРТ. Массовый спорт</t>
  </si>
  <si>
    <t>Итого: 1102</t>
  </si>
  <si>
    <t>Обслуживание  муниципального долга</t>
  </si>
  <si>
    <t>Обслуживание муниципального долга. Возврат кредита 150 тыс.руб.</t>
  </si>
  <si>
    <t>1301.</t>
  </si>
  <si>
    <t>7110020010</t>
  </si>
  <si>
    <t>730</t>
  </si>
  <si>
    <t>231</t>
  </si>
  <si>
    <t>Итого: 1301</t>
  </si>
  <si>
    <t>ВСЕГО  РАСХОДОВ</t>
  </si>
  <si>
    <t>Главный специалист финансист    __________________________ К.В.Аванесова</t>
  </si>
  <si>
    <t>М.П.</t>
  </si>
  <si>
    <t>к Порядку составления и ведения сводной бюджетной росписи, кассового плана исполнения бюджета МО"Большесидоровское сельское поселение" объемов финансирования, бюджетной росписи главных распорядителей средств бюджета МО"Большесидоровское сельское поселение</t>
  </si>
  <si>
    <t>Утверждаю</t>
  </si>
  <si>
    <t>__________________________Р.А.Цеев</t>
  </si>
  <si>
    <t>17.06.2019 года</t>
  </si>
  <si>
    <t>Кассовый план исполнения  бюджета поселения в 2019 году</t>
  </si>
  <si>
    <t xml:space="preserve">          МО "Большесидоровское сельское поселение"</t>
  </si>
  <si>
    <t xml:space="preserve">Реш.СНД МО «Большесидоровское сельское поселение» №114 от 17.06.2019 года </t>
  </si>
  <si>
    <t>в рублях</t>
  </si>
  <si>
    <t>Главный администратор доходов бюджета, источников финансирования</t>
  </si>
  <si>
    <t>Раздел,</t>
  </si>
  <si>
    <t xml:space="preserve">Сумма </t>
  </si>
  <si>
    <t xml:space="preserve"> в том числе по квартально:</t>
  </si>
  <si>
    <t>дефицита бюджета, главный распорядитель средств бюджета</t>
  </si>
  <si>
    <t>подразд.</t>
  </si>
  <si>
    <t>на год</t>
  </si>
  <si>
    <t>всего</t>
  </si>
  <si>
    <t>1 квартал</t>
  </si>
  <si>
    <t>2 квартал</t>
  </si>
  <si>
    <t>3 квартал</t>
  </si>
  <si>
    <t>4 квартал</t>
  </si>
  <si>
    <t>Остатки средств на начало года</t>
  </si>
  <si>
    <t>в том числе: Собственные средства</t>
  </si>
  <si>
    <t>Раздел 1.   Прогноз кассовых поступлений в бюджет поселения</t>
  </si>
  <si>
    <t>1.1. Прогноз поступления доходов</t>
  </si>
  <si>
    <t>1 03 02230 01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</si>
  <si>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</si>
  <si>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1 03 02240 01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</si>
  <si>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</si>
  <si>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1 03 02250 01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</si>
  <si>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</si>
  <si>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1 03 02260 01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</si>
  <si>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</si>
  <si>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1 01 02010 01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</si>
  <si>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</si>
  <si>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</si>
  <si>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</si>
  <si>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 xml:space="preserve">1 01 02030 01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</si>
  <si>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</si>
  <si>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1 05 03000 01</t>
  </si>
  <si>
    <t xml:space="preserve"> Единый сельскохозяйственный налог </t>
  </si>
  <si>
    <t>1 06 01030 10</t>
  </si>
  <si>
    <t xml:space="preserve"> 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</si>
  <si>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</t>
  </si>
  <si>
    <t>Земельный налог, взимаемый по ставке, установленной подп.1 п.1 ст.394 НК РФ, применяемый к объекту налогообложения, расположенному в границах поселения</t>
  </si>
  <si>
    <t>1 06 06023 10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</si>
  <si>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</si>
  <si>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1 08 04020 01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</si>
  <si>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</si>
  <si>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1 09 04053 10</t>
  </si>
  <si>
    <t>Земельный налог (по обязательствам, возникшим до   1 января 2006 года), мобилизуемый на территориях поселений</t>
  </si>
  <si>
    <t>1 11 05013 10</t>
  </si>
  <si>
    <t>Доходы, получаемые в виде арендной платы за за земельные участки государственная собственность на которые не разграничена и которые расположены в границах поселений, а так же средства от продажи права на заключение договоров аренды указанных земельных уча</t>
  </si>
  <si>
    <t>1 11 05025 10</t>
  </si>
  <si>
    <t xml:space="preserve">1 16 90050 10 </t>
  </si>
  <si>
    <t>Прочие поступления от денежных взысканий (штрафов) и иных сумм в возмещение ущерба, зачисляемые в бюджеты поселений</t>
  </si>
  <si>
    <t>2 02 00000 00</t>
  </si>
  <si>
    <t>Безвозмездные поступления</t>
  </si>
  <si>
    <t>2 02 01000 10</t>
  </si>
  <si>
    <t xml:space="preserve"> Дотация бюджетам поселений  </t>
  </si>
  <si>
    <t>2 02 01001 10</t>
  </si>
  <si>
    <t>Дотации бюджетам поселений на выравнивание уровня бюджетной обеспеченности из Республиканского бюджета</t>
  </si>
  <si>
    <t xml:space="preserve"> Дотации бюджетам поселений на выравнивание уровня бюджетной обеспеченности из районного бюджета</t>
  </si>
  <si>
    <t>2 02 01003 10</t>
  </si>
  <si>
    <t xml:space="preserve">  Дотация бюджетам поселений на поддержку мер по обеспечению сбалансированности бюджетов с районного бюджета</t>
  </si>
  <si>
    <t>2 02 03015 10</t>
  </si>
  <si>
    <t xml:space="preserve">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</si>
  <si>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2 02 03024 10 </t>
  </si>
  <si>
    <t xml:space="preserve"> Субвенции бюджетам субъектов Российской Федерации на  осуществление полномочий организации деятельности административных комиссий</t>
  </si>
  <si>
    <t xml:space="preserve"> 2 02 40014 10</t>
  </si>
  <si>
    <t>Иные межбюдж.трансф. на жилье и градостроит</t>
  </si>
  <si>
    <t>Всего доходов</t>
  </si>
  <si>
    <t xml:space="preserve">1.2. Прогноз поступления источников финансирования </t>
  </si>
  <si>
    <t xml:space="preserve">       дефицита бюджета</t>
  </si>
  <si>
    <t>1.2.1. Изменение остатков средств на счетах по учету средств бюджета</t>
  </si>
  <si>
    <t>Итого прогноз поступления источников</t>
  </si>
  <si>
    <t>финансирования дефицита бюджета</t>
  </si>
  <si>
    <t>Всего прогноз кассовых поступлений</t>
  </si>
  <si>
    <t>Раздел 2. Прогноз кассовых выплат из  бюджета поселения</t>
  </si>
  <si>
    <t xml:space="preserve"> 0102  6110000100 .</t>
  </si>
  <si>
    <t xml:space="preserve">Функционирование высшего должностного лица субъекта РФ и муниципального образования участков </t>
  </si>
  <si>
    <t>0104  6160000400  .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</si>
  <si>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 местных администраций</t>
  </si>
  <si>
    <t>0107  6150000000  .</t>
  </si>
  <si>
    <t xml:space="preserve">Обеспечение проведения выборов и референдумов. </t>
  </si>
  <si>
    <t>0111  7210091030  .</t>
  </si>
  <si>
    <t>Резервный фонд. Реализация иных функций связанных с муниципальным управлением. Резервный фонд МО "Большесидоровское сельское поселения"</t>
  </si>
  <si>
    <t>0111.</t>
  </si>
  <si>
    <t>0113  6180090010 .</t>
  </si>
  <si>
    <t>Другие общегосударственные вопросы. Прочие вопросы государственной службы</t>
  </si>
  <si>
    <t>0113  6120061010  .</t>
  </si>
  <si>
    <t>Другие общегосударственные вопросы (Административная комиссия)</t>
  </si>
  <si>
    <t>0113  6810010010.</t>
  </si>
  <si>
    <t>МП"Противодействие терроризму и экстремизму на территории МО"Большесидоровское сельское поселение"</t>
  </si>
  <si>
    <t>0113  6810010020.</t>
  </si>
  <si>
    <t>МП "О противодействии коррупции в муниципальном образовании "Большесидоровское сельское поселение"</t>
  </si>
  <si>
    <t>0113  6810010030.</t>
  </si>
  <si>
    <t xml:space="preserve">МП "Профилактика правонарушений на территории МО"Большесидоровское сельское поселение" </t>
  </si>
  <si>
    <t>0113  6810010040.</t>
  </si>
  <si>
    <t>МП "Развитие добровольничествана территории  МО"</t>
  </si>
  <si>
    <t>0203  6120051180.</t>
  </si>
  <si>
    <t>Национальная оборона (Осуществление первичного военного учета на территориях, где отсутствуют  военные комиссариаты)</t>
  </si>
  <si>
    <t>0309 6210090020.</t>
  </si>
  <si>
    <t>Национальная безопасность и правоохранительная деятельность(Мероприятия по предупреждению и ликвидации последствий чрезвычайных ситуаций и стихийных бедствий)</t>
  </si>
  <si>
    <t>0310 6220090030.</t>
  </si>
  <si>
    <t>Обеспечение пожарной безопасности. Функционирование органов в сфере национальной безопасности и правоохранительной деятельности</t>
  </si>
  <si>
    <t>0409  6830010010.</t>
  </si>
  <si>
    <t xml:space="preserve">Содержание автомобильных дорог общего пользования местного значения и искусственных сооружений </t>
  </si>
  <si>
    <t>0409  6830010020.</t>
  </si>
  <si>
    <t>Ремонт автомобильных дорог общего пользования местного значения и искусственных сооружений</t>
  </si>
  <si>
    <t>0409  6830010030.</t>
  </si>
  <si>
    <t>Паспортизация автомобильных дорог общего пользования местного значения</t>
  </si>
  <si>
    <t>0412  6310090040.</t>
  </si>
  <si>
    <t>Национальная экономика (Мероприятия по землеустройству и землепользованию)</t>
  </si>
  <si>
    <t>0502 6840010040.</t>
  </si>
  <si>
    <t xml:space="preserve">Поддержка ЖКХ МО "Большесидоровского сельского поселения" </t>
  </si>
  <si>
    <t>0503 6420090000.</t>
  </si>
  <si>
    <t>Жилищно-коммунальное хозяйство. Благоустройство (Уличное освещение; Содержание автомобильных дорог и инженерных сооружений на них в границах городских округов и поселений в рамках благоустройства; Озеленение; Организация и содержание мест захоронения; Про</t>
  </si>
  <si>
    <t>0503 6440090000.</t>
  </si>
  <si>
    <t>Прочие мероприятия по благоустройству</t>
  </si>
  <si>
    <t>МП "Формирование современной городской среды на территории АМО"Большесидоровское сельское поселение"</t>
  </si>
  <si>
    <t>0801 6510090090.</t>
  </si>
  <si>
    <t>Культура, кинематография и  средства массовой информации (содержание памятников)</t>
  </si>
  <si>
    <t>1001 6610090100 .</t>
  </si>
  <si>
    <t>ПЕНСИОННОЕ ОБЕСПЕЧЕНИЕ Ежемесячная доплата к пенсиям муниципальным служащим. Социальные выплаты</t>
  </si>
  <si>
    <t>1102 6710090110.</t>
  </si>
  <si>
    <t>Здравоохранение, физическая культура и спорт (Спортмероприятия)</t>
  </si>
  <si>
    <t>1301 7110020010.</t>
  </si>
  <si>
    <t>Обслуживание государственного внутреннего и муниципального долга</t>
  </si>
  <si>
    <t>Всего расходов:</t>
  </si>
  <si>
    <t>2.2. Прогноз кассовых выплат в части источников финансирования дефицита бюджета</t>
  </si>
  <si>
    <t>1.Погашение  бюджетами муниципальных районов кредитов от других бюджетов бюджетной системы РФ</t>
  </si>
  <si>
    <t>2.Погашение бюджетами муниципальных районов кредитов от кредитных организаций</t>
  </si>
  <si>
    <t>Итого: Прогноз кассовых выплат в части источников финансирования бюджета</t>
  </si>
  <si>
    <t>ВСЕГО: Прогноз кассовых выплат из  бюджета  поселения</t>
  </si>
  <si>
    <t>Направление остатков на покрытие временного кассового разрыва</t>
  </si>
  <si>
    <t>Главный специалист -финансист _____________________ К.В.Аванесова</t>
  </si>
  <si>
    <t>Глава  МО "Большесидоровское сельское поселение"</t>
  </si>
  <si>
    <t>__________________________ Р.А.Цеев</t>
  </si>
  <si>
    <t>Лимиты бюджетных обязательств на 2019 год</t>
  </si>
  <si>
    <t>Лимиты бюджетных обязательств на 2017 год</t>
  </si>
  <si>
    <t>МО "Большесидоровское сельское поселение"</t>
  </si>
  <si>
    <t xml:space="preserve">БК: </t>
  </si>
  <si>
    <t>План на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</si>
  <si>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</si>
  <si>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</si>
  <si>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</si>
  <si>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</si>
  <si>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</si>
  <si>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</si>
  <si>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</si>
  <si>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</si>
  <si>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</si>
  <si>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</si>
  <si>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</si>
  <si>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</si>
  <si>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отчет</t>
  </si>
  <si>
    <t>2017 год</t>
  </si>
  <si>
    <t>МО «Большесидоровское сельское поселение»</t>
  </si>
  <si>
    <t>01</t>
  </si>
  <si>
    <t>02</t>
  </si>
  <si>
    <t>6110000100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</si>
  <si>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</si>
  <si>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</si>
  <si>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</si>
  <si>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</si>
  <si>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</si>
  <si>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</si>
  <si>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</si>
  <si>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</si>
  <si>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</si>
  <si>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</si>
  <si>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6510090100</t>
  </si>
  <si>
    <t>313</t>
  </si>
  <si>
    <t>ВСЕГО РАСХОДОВ</t>
  </si>
  <si>
    <t>Реш.СНД МО «Большесидоровское сельское поселение» №114</t>
  </si>
  <si>
    <t xml:space="preserve">Приложение № 7 к решению СНД </t>
  </si>
  <si>
    <t>МО"Большесидоровское сельское поселение"</t>
  </si>
  <si>
    <r>
      <t>№</t>
    </r>
    <r>
      <rPr>
        <sz val="11"/>
        <rFont val="Times New Roman"/>
        <family val="1"/>
      </rPr>
      <t>114</t>
    </r>
    <r>
      <rPr>
        <u val="single"/>
        <sz val="11"/>
        <rFont val="Times New Roman"/>
        <family val="1"/>
      </rPr>
      <t xml:space="preserve"> от "</t>
    </r>
    <r>
      <rPr>
        <sz val="11"/>
        <rFont val="Times New Roman"/>
        <family val="1"/>
      </rPr>
      <t xml:space="preserve"> 17 " июня 2019 г.</t>
    </r>
  </si>
  <si>
    <t xml:space="preserve">Источники финансирования дефицита бюджета </t>
  </si>
  <si>
    <t>МО "Большесидоровское  сельское поселение" на 2019 год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</si>
  <si>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</si>
  <si>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</si>
  <si>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</si>
  <si>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</si>
  <si>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</si>
  <si>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</si>
  <si>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</si>
  <si>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</si>
  <si>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</si>
  <si>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</si>
  <si>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</si>
  <si>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</si>
  <si>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Код КИВнФ</t>
  </si>
  <si>
    <t>КИВнФ
Описание</t>
  </si>
  <si>
    <t>Подгруппа</t>
  </si>
  <si>
    <t>Статья</t>
  </si>
  <si>
    <t>Вид</t>
  </si>
  <si>
    <t>Классификация операций сектора государственного управления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</si>
  <si>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</si>
  <si>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</si>
  <si>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</si>
  <si>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</si>
  <si>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</si>
  <si>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</si>
  <si>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</si>
  <si>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</si>
  <si>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</si>
  <si>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</si>
  <si>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</si>
  <si>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</si>
  <si>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</si>
  <si>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</si>
  <si>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</si>
  <si>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 бюджетами муниципальных районов кредитов от кредитных организаций в валюте Российской Федерации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</si>
  <si>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</si>
  <si>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</si>
  <si>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</si>
  <si>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</si>
  <si>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</si>
  <si>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</t>
  </si>
  <si>
    <t>2.2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</si>
  <si>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</si>
  <si>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</si>
  <si>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</si>
  <si>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</si>
  <si>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</si>
  <si>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</si>
  <si>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</si>
  <si>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</si>
  <si>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</si>
  <si>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</si>
  <si>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</si>
  <si>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</si>
  <si>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</si>
  <si>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</si>
  <si>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</si>
  <si>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</si>
  <si>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</si>
  <si>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</si>
  <si>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</si>
  <si>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</si>
  <si>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</si>
  <si>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</si>
  <si>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</si>
  <si>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</si>
  <si>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</si>
  <si>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</si>
  <si>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</si>
  <si>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</si>
  <si>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</si>
  <si>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</si>
  <si>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</si>
  <si>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</si>
  <si>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</si>
  <si>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4.</t>
  </si>
  <si>
    <t>Иные источники внутреннего финансирования дефицитов бюджетов</t>
  </si>
  <si>
    <t>06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</si>
  <si>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</si>
  <si>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</si>
  <si>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4.1</t>
  </si>
  <si>
    <t>Бюджетные кредиты, предоставленные внутри страны в валюте Российской Федерации</t>
  </si>
  <si>
    <t>4.2</t>
  </si>
  <si>
    <t>Возврат бюджетных кредитов, предоставленных внутри страныв в валюте Российской Федерации</t>
  </si>
  <si>
    <t>640</t>
  </si>
  <si>
    <t>4.3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</si>
  <si>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</si>
  <si>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00000000000000000</t>
  </si>
  <si>
    <t>ИСТОЧНИКИ ВНУТРЕННЕГО ФИНАНСИРОВАНИЯ ДЕФИЦИТОВ БЮДЖЕТОВ</t>
  </si>
  <si>
    <t>Приложение № 9</t>
  </si>
  <si>
    <t>к решению Совета народных депутатов МО</t>
  </si>
  <si>
    <t xml:space="preserve">"Большесидоровское сельское поселение" </t>
  </si>
  <si>
    <t>"О бюджете МО Большесидоровское сельское поселение" на 2019 год и плановый период 2020-2021 гг.</t>
  </si>
  <si>
    <r>
      <t>№</t>
    </r>
    <r>
      <rPr>
        <sz val="11"/>
        <rFont val="Times New Roman"/>
        <family val="1"/>
      </rPr>
      <t xml:space="preserve"> 114 </t>
    </r>
    <r>
      <rPr>
        <u val="single"/>
        <sz val="11"/>
        <rFont val="Times New Roman"/>
        <family val="1"/>
      </rPr>
      <t xml:space="preserve">от  </t>
    </r>
    <r>
      <rPr>
        <sz val="11"/>
        <rFont val="Times New Roman"/>
        <family val="1"/>
      </rPr>
      <t>"17" июня 2019 г.</t>
    </r>
  </si>
  <si>
    <t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</t>
  </si>
  <si>
    <t>муниципального образования "Большесидоровское сельское поселение"</t>
  </si>
  <si>
    <t xml:space="preserve">на 2019 год </t>
  </si>
  <si>
    <t>тыс.руб.</t>
  </si>
  <si>
    <t>№</t>
  </si>
  <si>
    <t>наименование</t>
  </si>
  <si>
    <t>Ведом-ство</t>
  </si>
  <si>
    <t>Разд.</t>
  </si>
  <si>
    <t>Подраз-дел</t>
  </si>
  <si>
    <t>Вид расхода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</si>
  <si>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</si>
  <si>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</si>
  <si>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</si>
  <si>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Глава муниципального образования "Красногвардейский район"</t>
  </si>
  <si>
    <t>6110000</t>
  </si>
  <si>
    <t>Глава муниципального образования</t>
  </si>
  <si>
    <t>0020300</t>
  </si>
  <si>
    <t>Фонд оплаты труда государственных (муниципальных) органов и взносы по обязательному социальному страхованию</t>
  </si>
  <si>
    <t>Совет народных депутатов муниципального образования "Красногвардейский район"</t>
  </si>
  <si>
    <t>6140000</t>
  </si>
  <si>
    <t>Расходы на обеспечение функций органов местного самоуправления</t>
  </si>
  <si>
    <t>6142001</t>
  </si>
  <si>
    <t xml:space="preserve">Закупка товаров, работ , услуг в сфере информационно-коммуникационных технологий </t>
  </si>
  <si>
    <t>242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</si>
  <si>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</si>
  <si>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</si>
  <si>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налогов, сборов и иных платежей</t>
  </si>
  <si>
    <t>850</t>
  </si>
  <si>
    <t>Уплата прочих налогов, сборов и иных платежей</t>
  </si>
  <si>
    <t>Председатель совета народных депутатов</t>
  </si>
  <si>
    <t>6142000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</si>
  <si>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</si>
  <si>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6122001</t>
  </si>
  <si>
    <t>Иные выплаты персоналу органа местного самоуправления , за исключением фонда оплаты труда</t>
  </si>
  <si>
    <t>122</t>
  </si>
  <si>
    <t>Муниципальная программа "Управление муниципальными финансами и муниципальным долгом"</t>
  </si>
  <si>
    <t>5100000</t>
  </si>
  <si>
    <t>Обеспечение реализации муниципальной программы МО "Красногвардейский район" "Управление муниципальными финансами и муниципальным долгом"</t>
  </si>
  <si>
    <t>5140000</t>
  </si>
  <si>
    <t>5142001</t>
  </si>
  <si>
    <t>Контрольно-ревизионная комиссия муниципального  образования "Красногвардейский район"</t>
  </si>
  <si>
    <t>6150000</t>
  </si>
  <si>
    <t>Председатель контрольно-ревизионной комиссии</t>
  </si>
  <si>
    <t>6152000</t>
  </si>
  <si>
    <t>6152001</t>
  </si>
  <si>
    <t>0020400</t>
  </si>
  <si>
    <t>Обеспечение проведения выборов</t>
  </si>
  <si>
    <t>Реализация иных мероприятий в рамках непрограммных расходов</t>
  </si>
  <si>
    <t>6310000</t>
  </si>
  <si>
    <t>Проведение выборов в представительные органы муниципального образования</t>
  </si>
  <si>
    <t>6318026</t>
  </si>
  <si>
    <t>Специальные расходы</t>
  </si>
  <si>
    <t>Резервные фонды</t>
  </si>
  <si>
    <t>Резервный фонд администрации муниципального образования "Красногвардейский район"</t>
  </si>
  <si>
    <t>6318003</t>
  </si>
  <si>
    <t>Резервные средства</t>
  </si>
  <si>
    <t>6132001</t>
  </si>
  <si>
    <t>Другие общегосударственные вопросы</t>
  </si>
  <si>
    <t>Отдел земельно-имущественных отношений администрации МО "Красногвардейский район"</t>
  </si>
  <si>
    <t>6130000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</si>
  <si>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</si>
  <si>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</si>
  <si>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функций органами местного самоуправления</t>
  </si>
  <si>
    <t>Расходы за счет межбюджетных трансфертов, предоставляемых из республиканского бюджета Республики Адыгея</t>
  </si>
  <si>
    <t>5147000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</si>
  <si>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</si>
  <si>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6138011</t>
  </si>
  <si>
    <t>Субвенция на осуществле ние государственных полномочий Республики Адыгея в сфере административных правоотношений</t>
  </si>
  <si>
    <t>5147001</t>
  </si>
  <si>
    <t>Прочие выплаты по обязательствам государства</t>
  </si>
  <si>
    <t>0920305</t>
  </si>
  <si>
    <t>Субвенции</t>
  </si>
  <si>
    <t>530</t>
  </si>
  <si>
    <t>ДРУГИЕ ВОПРОСЫ В ОБЛАСТИ НАЦИОНАЛЬНОЙ ЭКОНОМИКИ</t>
  </si>
  <si>
    <t>Мероприятия по землеустройству и землепользованию</t>
  </si>
  <si>
    <t>3400300</t>
  </si>
  <si>
    <t>Долгосрочная целевая программа Республики Адыгея "Градостроительное развитие на 2011-2013гг"</t>
  </si>
  <si>
    <t>3400301</t>
  </si>
  <si>
    <t>Фонд софинансирования</t>
  </si>
  <si>
    <t>ЖИЛИЩНО-КОММУНАЛЬНОЕ ХОЗЯЙСТВО</t>
  </si>
  <si>
    <t>010</t>
  </si>
  <si>
    <t>ЖИЛИЩНОЕ ХОЗЯЙСТВО</t>
  </si>
  <si>
    <t>Долгосрочная целевая программа Республики Адыгея "Установка детских игровых площадок" на 2010-2011гг</t>
  </si>
  <si>
    <t>0920390</t>
  </si>
  <si>
    <t>КОММУНАЛЬНОЕ ХОЗЯЙСТВО</t>
  </si>
  <si>
    <t>ФЦП "Социальное развитие села до 2012года"-средства федерального бюджета</t>
  </si>
  <si>
    <t>1001100</t>
  </si>
  <si>
    <t>Софинансирование объектов капитального строительства государственной собственности субъектов Российской Федерации</t>
  </si>
  <si>
    <t>ФЦП "Социальное развитие села до 2012г"-средства республиканского бюджета</t>
  </si>
  <si>
    <t>1001101</t>
  </si>
  <si>
    <t>020</t>
  </si>
  <si>
    <t>СОЦИАЛЬНАЯ ПОЛИТИКА</t>
  </si>
  <si>
    <t>СОЦИАЛЬНОЕ ОБЕСПЕЧЕНИЕ НАСЕЛЕНИЯ</t>
  </si>
  <si>
    <t>ФЦП "Социальное развитие села до 2012г"-средства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</si>
  <si>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</si>
  <si>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ФЦП "Социальное развитие села до 2012г."-средства республиканского  бюджета</t>
  </si>
  <si>
    <t>099</t>
  </si>
  <si>
    <t>Федеральная целевая программа "Жилище" на 2011-2015гг</t>
  </si>
  <si>
    <t>1008800</t>
  </si>
  <si>
    <t>Подпрограмма "Обеспечение жильем молодых семей"</t>
  </si>
  <si>
    <t>1008820</t>
  </si>
  <si>
    <t>Долгосрочная целевая программа Республики Адыгея "Обеспечение жильем молодых семей" на 2011-2015гг</t>
  </si>
  <si>
    <t>1008822</t>
  </si>
  <si>
    <t>ЖИЛИЩНО-КОММУНАЛЬНОЕ  ХОЗЯЙСТВО</t>
  </si>
  <si>
    <t>Коммунальное хозяйство</t>
  </si>
  <si>
    <t>Федеральная целевая программа "Социальное развитие села до 2013года"</t>
  </si>
  <si>
    <t>Субсидии на софинансирование объектов капитального строительства муниципальной собственности</t>
  </si>
  <si>
    <t>РЦП "Социальное развитие селав республике Адыгея на 2003-2013годы"</t>
  </si>
  <si>
    <t>522</t>
  </si>
  <si>
    <t>Расходы на осуществление государственных полномочий в сфере административных правоотношений</t>
  </si>
  <si>
    <t>6127001</t>
  </si>
  <si>
    <t>Представительские и иные расходы муниципального образования "Красногвардейский район"</t>
  </si>
  <si>
    <t>6318028</t>
  </si>
  <si>
    <t>Обеспечение деятельности подведомственных учреждений</t>
  </si>
  <si>
    <t>6320000</t>
  </si>
  <si>
    <t xml:space="preserve">Обеспечение деятельности централизованных бухгалтерий  </t>
  </si>
  <si>
    <t>63212023</t>
  </si>
  <si>
    <t>Фонд оплаты труда казенных учреждений и взносы по обязательному социальному страхованию</t>
  </si>
  <si>
    <t>111</t>
  </si>
  <si>
    <t>6127000</t>
  </si>
  <si>
    <t>НАЦИОНАЛЬНАЯ ОБОРОНА</t>
  </si>
  <si>
    <t>Мобилизационная и вневойсковая подготовка</t>
  </si>
  <si>
    <t>Расходы за счет межбюджетных трансфертов, предоставляемых из федерального бюджета</t>
  </si>
  <si>
    <t>6125000</t>
  </si>
  <si>
    <t>Осуществление первичного воинского учета на территориях, где отсутствуют военные комиссариаты</t>
  </si>
  <si>
    <t>6125118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</si>
  <si>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</si>
  <si>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ГО</t>
  </si>
  <si>
    <t>Обеспечение пожарной безопасности.</t>
  </si>
  <si>
    <t>НАЦИОНАЛЬНАЯ  ЭКОНОМИКА</t>
  </si>
  <si>
    <t>Водное хозяйство</t>
  </si>
  <si>
    <t>20,3</t>
  </si>
  <si>
    <t>Дорожный фонд(Дорожное хозяйство)</t>
  </si>
  <si>
    <t>Другие вопросы в области национальной экономики</t>
  </si>
  <si>
    <t>Благоустройство</t>
  </si>
  <si>
    <t>Общее образование</t>
  </si>
  <si>
    <t>Муниципальная программа МО "Красногвардейский район" "Развитие культуры"</t>
  </si>
  <si>
    <t>5200000</t>
  </si>
  <si>
    <t>5.</t>
  </si>
  <si>
    <t>Управление образования администра ции МО "Красногвардейский район"</t>
  </si>
  <si>
    <t>938</t>
  </si>
  <si>
    <t>ОБРАЗОВАНИЕ</t>
  </si>
  <si>
    <t>Муниципальная программа МО "Красногвардейский район" "Развитие образования в МО "Красногвардейский район""</t>
  </si>
  <si>
    <t>Подпрограмма "Развитие сети дошкольного образования  в муниципальном образовании "Красногвардейский район"</t>
  </si>
  <si>
    <t>5310000</t>
  </si>
  <si>
    <t>Реализация комплексных программ  поддержки развития дошкольных образовательных учреждений в субъектах Российской Федерации</t>
  </si>
  <si>
    <t>4200100</t>
  </si>
  <si>
    <t>выполнение функций бюджетными учреждениями</t>
  </si>
  <si>
    <t>001</t>
  </si>
  <si>
    <t>Обеспечение деятельности (оказание услуг)бюджетных  детских дошкольных учреждений</t>
  </si>
  <si>
    <t>5312013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</si>
  <si>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</si>
  <si>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</si>
  <si>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(оказание услуг) казенных  детских дошкольных учреждений</t>
  </si>
  <si>
    <t>5312033</t>
  </si>
  <si>
    <t>Обеспечение деятельности (оказание услуг) казенных  детских дошкольных учреждений(средства родительской платы)</t>
  </si>
  <si>
    <t>5312044</t>
  </si>
  <si>
    <t>5317000</t>
  </si>
  <si>
    <t xml:space="preserve">Субвенции,предоставляемые местным бюджетам для обеспечения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</si>
  <si>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>5317006</t>
  </si>
  <si>
    <t>Подпрограмма</t>
  </si>
  <si>
    <t>5260000</t>
  </si>
  <si>
    <t>Обеспечение деятельности (оказание услуг)  учреждений по внешкольной работе с детьми - ДШИ</t>
  </si>
  <si>
    <t>5262017</t>
  </si>
  <si>
    <t>Подпрограмма "Развитие сети общего образования в муниципальном образовании "Красногвардейский район"</t>
  </si>
  <si>
    <t>5320000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</si>
  <si>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</si>
  <si>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5322014</t>
  </si>
  <si>
    <t>Обеспечение деятельности (оказание услуг) казенных  учреждений -Школы-детские сады,школы начальные неполные средние и средние</t>
  </si>
  <si>
    <t>5322034</t>
  </si>
  <si>
    <t>Обеспечение деятельности (оказание услуг) казенных  учреждений -Школы-детские сады,школы начальные неполные средние и средние(средства родительской платы)</t>
  </si>
  <si>
    <t>5327000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</si>
  <si>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обучения(за исключением расходов на содержание зданий и оплату коммунальных услуг), в соответствии с нормативами</t>
  </si>
  <si>
    <t>5327009</t>
  </si>
  <si>
    <t>4219900</t>
  </si>
  <si>
    <t>Обеспечение деятельности(оказание услуг) подведомственных учреждений (средства дота ции бюджетам муниципальных районов на поддер жку мер по обеспечению сбалансированности  бюджетов)</t>
  </si>
  <si>
    <t>4219905</t>
  </si>
  <si>
    <t>Подпрограмма "Развитие системы дополнительного образования в муниципальном образовании "Красногвардейский район"</t>
  </si>
  <si>
    <t>5330000</t>
  </si>
  <si>
    <t>Обеспечение деятельности (оказание услуг)  учреждений по внешкольной работе с детьми - ДЮСШ</t>
  </si>
  <si>
    <t>5332015</t>
  </si>
  <si>
    <t>Обеспечение деятельности (оказание услуг)  учреждений по внешкольной работе с детьми - ДДТ</t>
  </si>
  <si>
    <t>5332016</t>
  </si>
  <si>
    <t>Ежемесячное денежное вознаграждение за классное  руководство</t>
  </si>
  <si>
    <t>5200900</t>
  </si>
  <si>
    <t xml:space="preserve">Муниципальная программа МО "Красногвардейский район" "Развитие физической культуры, спорта и реализация молодежной политики в муниципальном образовании "Красногвардейскийц район" </t>
  </si>
  <si>
    <t>5500000</t>
  </si>
  <si>
    <t>Подпрограмма "Реализация молодежной политики в муниципальном образовании "Красногвардейский район"</t>
  </si>
  <si>
    <t>5528032</t>
  </si>
  <si>
    <t>Проведение мероприятий для детей и молодежи</t>
  </si>
  <si>
    <t>5322037</t>
  </si>
  <si>
    <t>Подпрограмма "Обеспечение  реализации муниципальной программы  "Развитие образования в МО "Красногвардейский район"</t>
  </si>
  <si>
    <t>5350000</t>
  </si>
  <si>
    <t>5352001</t>
  </si>
  <si>
    <t>Резервные фонды  местных администраций</t>
  </si>
  <si>
    <t>Обеспечение деятельности РМК</t>
  </si>
  <si>
    <t>5352021</t>
  </si>
  <si>
    <t>Иные выплаты персоналу казенных учреждений, за исключением оплаты труда</t>
  </si>
  <si>
    <t>112</t>
  </si>
  <si>
    <t>Упоата налогов, сборов и иных платежей</t>
  </si>
  <si>
    <t>Обеспечение деятельности централизованных бухгалтерий</t>
  </si>
  <si>
    <t>5352023</t>
  </si>
  <si>
    <t>Иные выплаты персоналу казенных учреждений, за исключением фонда оплаты труда</t>
  </si>
  <si>
    <t>Расходы на проведение юбилейных дат и праздничных мероприятий</t>
  </si>
  <si>
    <t>5352036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</si>
  <si>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</si>
  <si>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Фонд оплаты труда и страховые взносы работников органов местного самоуправления</t>
  </si>
  <si>
    <t>Осуществление государственных полномочий Республики Адыгея по опеке и попечительству в отношении несовершеннолетних лиц</t>
  </si>
  <si>
    <t>Целевые программы муниципальных образований</t>
  </si>
  <si>
    <t>7950000</t>
  </si>
  <si>
    <t>Ведомственная целевая программа "Организация временного трудоустройства несовершеннолет них учащихся в возрасте от 14 до 18лет на 2011г"</t>
  </si>
  <si>
    <t>7950305</t>
  </si>
  <si>
    <t>Ведомственная целевая программа "Противопо жарная безопасность образовательных учреждений муниципального образования "Красногвардейский район" на 2009-2011гг"</t>
  </si>
  <si>
    <t>7950705</t>
  </si>
  <si>
    <t>Ведомственная целевая программа "Противопо жарная безопасность образовательных учрежде ний муниципального образования "Красногвар дейский рай он" на 2009-2011гг"(средства налоговых и неналоговых доходов)</t>
  </si>
  <si>
    <t>7950700</t>
  </si>
  <si>
    <t>Ведомственная целевая программа "Развитие образования" на 2011-2013гг</t>
  </si>
  <si>
    <t>7950905</t>
  </si>
  <si>
    <t>Долгосрочная целевая муниципальная программа "Энергосбережение и повышение энергетической эффективности на объектах муниципальной собственности МО "Красно гвардейский  район" в 2011-2015 гг"</t>
  </si>
  <si>
    <t>7951100</t>
  </si>
  <si>
    <t>Долгосрочная целевая программа "Энергосбережение и повышение энергетической эффективности на объектах муниципальной собственности  МО "Красногвардейский район"в 2011-2015гг" ( за счет средств налоговых и неналоговых доходов и дотации бюджетам муниципальных районов на выравнивание бюджетной обеспеченности)</t>
  </si>
  <si>
    <t>Долгосрочная целевая программа "Одаренные дети" на 2011-2013годы</t>
  </si>
  <si>
    <t>7951405</t>
  </si>
  <si>
    <t>Ведомственная целевая программа "Сохранение и развитие государственных языков Республики Адыгея на 2011-2012годы"</t>
  </si>
  <si>
    <t>7951500</t>
  </si>
  <si>
    <t>Ведомственная целевая программа "Профилактика правонарушений в МО "Крпасногвардейский район" на 2012-2013годы"</t>
  </si>
  <si>
    <t>7951005</t>
  </si>
  <si>
    <t>Мероприятия по ведомственным целевым программам</t>
  </si>
  <si>
    <t>246</t>
  </si>
  <si>
    <t>Ведомственная целевая программа "Противопожарная безопасность образовательного учреждения" на 2012-2014годы</t>
  </si>
  <si>
    <t>КУЛЬТУРА , КИНЕМАТОГРАФИЯ</t>
  </si>
  <si>
    <t xml:space="preserve">Культура </t>
  </si>
  <si>
    <t>Подпрограмма "Организация культурно-досуговой деятельности в МО "Красногвардейский район"</t>
  </si>
  <si>
    <t>5210000</t>
  </si>
  <si>
    <t>Обеспечение деятельности (оказание услуг)  учреждений в сфере культуры и кинематографии</t>
  </si>
  <si>
    <t>5212018</t>
  </si>
  <si>
    <t>Подпрограмма "Развитие музейного дела в МО "Красногвардейский район"</t>
  </si>
  <si>
    <t>5220000</t>
  </si>
  <si>
    <t>Обеспечение деятельности(оказание услуг) музеев и постоянных выставок</t>
  </si>
  <si>
    <t>5222019</t>
  </si>
  <si>
    <t xml:space="preserve">Расходы на  заработную плату и страховые взносы работников в целях выполнения функций казенными учреждениями </t>
  </si>
  <si>
    <t>Подпрограмма "Развитие системы библиотечного обслуживания населения МО "Красногваордейский район"</t>
  </si>
  <si>
    <t>52300000</t>
  </si>
  <si>
    <t>Обеспечение деятельности(оказание услуг) библиотек</t>
  </si>
  <si>
    <t>5232020</t>
  </si>
  <si>
    <t>Подпрограмма "Организация киновидеопрокатной деятельности"</t>
  </si>
  <si>
    <t>5240000</t>
  </si>
  <si>
    <t>Обеспечение деятельности(оказание услуг) кинематографии</t>
  </si>
  <si>
    <t>5242022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</si>
  <si>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</si>
  <si>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5250000</t>
  </si>
  <si>
    <t>5252001</t>
  </si>
  <si>
    <t>5252036</t>
  </si>
  <si>
    <t>Обеспечение деятельности  централизованных бухгалтерий</t>
  </si>
  <si>
    <t>5252023</t>
  </si>
  <si>
    <t>Муниципальная программа МО "Красногвардейский район" "Социальная поддержка граждан в  МО "Красногвардейский район""</t>
  </si>
  <si>
    <t>5400000</t>
  </si>
  <si>
    <t>Подпрограмма "Социальное обеспечение населения МО "Красногвардейский район""</t>
  </si>
  <si>
    <t>5410000</t>
  </si>
  <si>
    <t>Выплата пенсии за выслугу лет муниципальным служащим</t>
  </si>
  <si>
    <t>5418007</t>
  </si>
  <si>
    <t>Пособия и компенсации по публичным нормативным обязательствам</t>
  </si>
  <si>
    <t>4910100</t>
  </si>
  <si>
    <t>Подпрограмма "Государственная поддержка детей-сирот и детей, оставшихся без попечения родителей"</t>
  </si>
  <si>
    <t>5360000</t>
  </si>
  <si>
    <t>5367000</t>
  </si>
  <si>
    <t>Расходы на предоставление компенсации платы, взимаемой с родителей (законных представителей) за присмотр и уход за детьми, осваиваающими образовательные программы  дошкольного образования  в организациях, осуществляющих образовательную деятельность</t>
  </si>
  <si>
    <t>5367008</t>
  </si>
  <si>
    <t>Рас ходы на предоставление ежемесячного вознаграждения и ежемесячного дополни тельного вознаграждения приемным родителям</t>
  </si>
  <si>
    <t>5367012</t>
  </si>
  <si>
    <t>Выплаты денежных средств на содержание детей, находящихся под опекой(попечительством), а также переданных на воспитание в приемную семью</t>
  </si>
  <si>
    <t>5367013</t>
  </si>
  <si>
    <t>Выплаты приемной семье на содержание подопечных  детей</t>
  </si>
  <si>
    <t>5367113</t>
  </si>
  <si>
    <t>Выплаты семьям опекунов на содержание подопечных детей</t>
  </si>
  <si>
    <t>5367213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</si>
  <si>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</si>
  <si>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5367214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</si>
  <si>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</si>
  <si>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5367215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</si>
  <si>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</si>
  <si>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6127004</t>
  </si>
  <si>
    <t>Ведомственная целевая программа "Муниципальная поддержка мероприятий, проводимых Президиумом Совета ветеранов и членов их семей в 2013-2014 годах"</t>
  </si>
  <si>
    <t>7950205</t>
  </si>
  <si>
    <t>Мероприятия по ведомственным  целевым программам</t>
  </si>
  <si>
    <t>Ведомственная целевая программа "Оказание материальной и социальной помощи обществу инвалидов МО "Красногвардейский район на 2012-2014годы</t>
  </si>
  <si>
    <t>7950605</t>
  </si>
  <si>
    <t xml:space="preserve"> ФИЗИЧЕСКАЯ КУЛЬТУРА  И СПОРТ</t>
  </si>
  <si>
    <t>Подпрограмма "Развитие физической культуры,  спорта в муниципальном образовании "Красногвардейский район"</t>
  </si>
  <si>
    <t>5518023</t>
  </si>
  <si>
    <t>14</t>
  </si>
  <si>
    <t xml:space="preserve">Выравнивание бюджетной обеспеченности поселений </t>
  </si>
  <si>
    <t>6318004</t>
  </si>
  <si>
    <t>Дотации на выравнивание бюджетной обеспеченности поселений</t>
  </si>
  <si>
    <t>511</t>
  </si>
  <si>
    <t>Иные дотации</t>
  </si>
  <si>
    <t>Поддержка мер по обеспечению сбалансированности бюджетов</t>
  </si>
  <si>
    <t>6318005</t>
  </si>
  <si>
    <t>Дотации бюджетам поселений на поддержку мер по обеспечению сбалансированности бюджетов</t>
  </si>
  <si>
    <t>512</t>
  </si>
  <si>
    <t>Обслуживание государственого имуниципального долга</t>
  </si>
  <si>
    <t>Приложение № 11</t>
  </si>
  <si>
    <t>К решению Совета народных депутатов муниципального</t>
  </si>
  <si>
    <r>
      <t>№ 114   от   "</t>
    </r>
    <r>
      <rPr>
        <sz val="9"/>
        <rFont val="Times New Roman"/>
        <family val="1"/>
      </rPr>
      <t xml:space="preserve"> 17 " июня 2019 г.</t>
    </r>
  </si>
  <si>
    <t>РАСПРЕДЕЛЕНИЕ БЮДЖЕТНЫХ АССИГНОВАНИЙ  БЮДЖЕТА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</si>
  <si>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</si>
  <si>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t xml:space="preserve">на  2019 год 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</si>
  <si>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</si>
  <si>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</si>
  <si>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</si>
  <si>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t>Функционирование высшего должностного лица муниципального образования</t>
  </si>
  <si>
    <t>.6110000000</t>
  </si>
  <si>
    <t>Глава муниципального  образования</t>
  </si>
  <si>
    <t>.6110000100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</si>
  <si>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</si>
  <si>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</si>
  <si>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</si>
  <si>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</si>
  <si>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</si>
  <si>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</t>
  </si>
  <si>
    <t>.6160000000</t>
  </si>
  <si>
    <t>Обеспечение функций органами местного самоуправления</t>
  </si>
  <si>
    <t>.6160000400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</si>
  <si>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</si>
  <si>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</si>
  <si>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</si>
  <si>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</si>
  <si>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</si>
  <si>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Услуги связи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</si>
  <si>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</si>
  <si>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</si>
  <si>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</si>
  <si>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</si>
  <si>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290</t>
  </si>
  <si>
    <t>Увеличение стоимости основных средств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</si>
  <si>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</si>
  <si>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</si>
  <si>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</si>
  <si>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</si>
  <si>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</si>
  <si>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Проведение выборов главы муниципального образования</t>
  </si>
  <si>
    <t>883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</si>
  <si>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</si>
  <si>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</si>
  <si>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</si>
  <si>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</si>
  <si>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</si>
  <si>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Ведомственные целевые программы муниципальных образований</t>
  </si>
  <si>
    <t>6800000000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</si>
  <si>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</si>
  <si>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 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</si>
  <si>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</si>
  <si>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</si>
  <si>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</si>
  <si>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Расходы 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</si>
  <si>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</si>
  <si>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6210000000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</si>
  <si>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</si>
  <si>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</si>
  <si>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6220000000</t>
  </si>
  <si>
    <t>Функционирование органов в сфере национальной безопасности и правоохранительной деятельности</t>
  </si>
  <si>
    <t>6229003</t>
  </si>
  <si>
    <t xml:space="preserve">Национальная экономика </t>
  </si>
  <si>
    <t>Содержание автомобильных дорог общего пользования местного значения и искусственных сооружений на них</t>
  </si>
  <si>
    <t>Транспортные услуги</t>
  </si>
  <si>
    <t>Ремонт автомобильных дорог общего пользования местного значения и искусственных сооружений на них</t>
  </si>
  <si>
    <t>Работы, услуги по содержанию имущества</t>
  </si>
  <si>
    <t xml:space="preserve">Паспортизация автомобильных дорог общего пользования местного значения </t>
  </si>
  <si>
    <t>Прочие работы, услуги</t>
  </si>
  <si>
    <t>6310000000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</si>
  <si>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2018 - 2020 годы." </t>
  </si>
  <si>
    <t>Поддержка коммунального хозяйства</t>
  </si>
  <si>
    <t>6400000000</t>
  </si>
  <si>
    <t>6410090050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</si>
  <si>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</si>
  <si>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</si>
  <si>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</si>
  <si>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</si>
  <si>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Увеличение стоимости ОС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</si>
  <si>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</si>
  <si>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 xml:space="preserve">КУЛЬТУРА, КИНЕМАТОГРАФИЯ </t>
  </si>
  <si>
    <t xml:space="preserve"> Культура</t>
  </si>
  <si>
    <t>6500000000</t>
  </si>
  <si>
    <t>6510000000</t>
  </si>
  <si>
    <t xml:space="preserve">  Пенсионное обеспечение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</si>
  <si>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</si>
  <si>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</si>
  <si>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</si>
  <si>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</si>
  <si>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</si>
  <si>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</si>
  <si>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Социальные выплаты</t>
  </si>
  <si>
    <t>ФИЗИЧЕСКАЯ КУЛЬТУРА И СПОРТ</t>
  </si>
  <si>
    <t>6710000000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</si>
  <si>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</si>
  <si>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</si>
  <si>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</si>
  <si>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</si>
  <si>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</si>
  <si>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государственного долга Российской Федерации</t>
  </si>
  <si>
    <t>Главный  специалист финансист         ________________________ Аванесова К.В.</t>
  </si>
  <si>
    <t>Приложение № 13</t>
  </si>
  <si>
    <r>
      <t>№114 от  "</t>
    </r>
    <r>
      <rPr>
        <sz val="9"/>
        <rFont val="Times New Roman"/>
        <family val="1"/>
      </rPr>
      <t xml:space="preserve"> 17 " июня 2019 г.</t>
    </r>
  </si>
  <si>
    <t xml:space="preserve">Ведомственная структура расходов  бюджета муниципального образования  </t>
  </si>
  <si>
    <t>"Большесидоровское сельское поселение" на 2019 год.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</si>
</sst>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/MM/YYYY"/>
    <numFmt numFmtId="167" formatCode="0.0"/>
    <numFmt numFmtId="168" formatCode="0.00"/>
    <numFmt numFmtId="169" formatCode="#,##0.00"/>
    <numFmt numFmtId="170" formatCode="#,##0"/>
    <numFmt numFmtId="171" formatCode="0"/>
    <numFmt numFmtId="172" formatCode="#,##0.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9"/>
      <name val="Times New Roman"/>
      <family val="1"/>
    </font>
    <font>
      <sz val="14"/>
      <name val="Times New Roman"/>
      <family val="1"/>
    </font>
    <font>
      <sz val="9"/>
      <name val="Arial Cyr"/>
      <family val="2"/>
    </font>
    <font>
      <b/>
      <sz val="9"/>
      <name val="Times New Roman"/>
      <family val="1"/>
    </font>
    <font>
      <sz val="9"/>
      <color indexed="9"/>
      <name val="Times New Roman"/>
      <family val="1"/>
    </font>
    <font>
      <b/>
      <i/>
      <sz val="9"/>
      <name val="Arial"/>
      <family val="2"/>
    </font>
    <font>
      <i/>
      <sz val="9"/>
      <name val="Arial Cyr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8"/>
      <name val="Times New Roman"/>
      <family val="1"/>
    </font>
    <font>
      <i/>
      <sz val="9"/>
      <color indexed="18"/>
      <name val="Times New Roman"/>
      <family val="1"/>
    </font>
    <font>
      <sz val="9"/>
      <name val="Times New Roman CYR"/>
      <family val="1"/>
    </font>
    <font>
      <sz val="9"/>
      <name val="Arial"/>
      <family val="2"/>
    </font>
    <font>
      <b/>
      <i/>
      <sz val="9"/>
      <color indexed="9"/>
      <name val="Times New Roman"/>
      <family val="1"/>
    </font>
    <font>
      <b/>
      <sz val="9"/>
      <name val="Times New Roman CYR"/>
      <family val="1"/>
    </font>
    <font>
      <sz val="10"/>
      <name val="Arial Cyr"/>
      <family val="2"/>
    </font>
    <font>
      <sz val="8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sz val="12"/>
      <name val="Times New Roman"/>
      <family val="1"/>
    </font>
    <font>
      <sz val="10"/>
      <name val="Times New Roman CYR"/>
      <family val="1"/>
    </font>
    <font>
      <u val="single"/>
      <sz val="11"/>
      <name val="Times New Roman"/>
      <family val="1"/>
    </font>
    <font>
      <b/>
      <sz val="10"/>
      <name val="Arial Cyr"/>
      <family val="2"/>
    </font>
    <font>
      <i/>
      <sz val="8"/>
      <name val="Times New Roman"/>
      <family val="1"/>
    </font>
    <font>
      <sz val="8"/>
      <color indexed="8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>
      <alignment/>
      <protection/>
    </xf>
  </cellStyleXfs>
  <cellXfs count="424">
    <xf numFmtId="164" fontId="0" fillId="0" borderId="0" xfId="0" applyAlignment="1">
      <alignment/>
    </xf>
    <xf numFmtId="164" fontId="2" fillId="0" borderId="0" xfId="0" applyFont="1" applyAlignment="1">
      <alignment vertical="center" textRotation="90"/>
    </xf>
    <xf numFmtId="164" fontId="2" fillId="0" borderId="0" xfId="0" applyFont="1" applyAlignment="1">
      <alignment vertical="center"/>
    </xf>
    <xf numFmtId="164" fontId="3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5" fillId="0" borderId="0" xfId="0" applyFont="1" applyBorder="1" applyAlignment="1">
      <alignment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4" fontId="2" fillId="0" borderId="1" xfId="0" applyFont="1" applyBorder="1" applyAlignment="1">
      <alignment horizontal="center" vertical="center" wrapText="1" shrinkToFit="1"/>
    </xf>
    <xf numFmtId="164" fontId="2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center"/>
    </xf>
    <xf numFmtId="164" fontId="2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textRotation="90" wrapText="1"/>
    </xf>
    <xf numFmtId="164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7" fontId="9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5" fillId="0" borderId="6" xfId="0" applyFont="1" applyBorder="1" applyAlignment="1">
      <alignment vertical="center" wrapText="1"/>
    </xf>
    <xf numFmtId="164" fontId="10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textRotation="90"/>
    </xf>
    <xf numFmtId="169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11" fillId="0" borderId="0" xfId="0" applyFont="1" applyAlignment="1">
      <alignment vertical="center"/>
    </xf>
    <xf numFmtId="164" fontId="12" fillId="0" borderId="1" xfId="0" applyFont="1" applyBorder="1" applyAlignment="1">
      <alignment vertical="center" wrapText="1"/>
    </xf>
    <xf numFmtId="164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68" fontId="10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4" fontId="2" fillId="0" borderId="5" xfId="0" applyFont="1" applyBorder="1" applyAlignment="1">
      <alignment vertical="center" wrapText="1"/>
    </xf>
    <xf numFmtId="164" fontId="5" fillId="0" borderId="1" xfId="0" applyFont="1" applyBorder="1" applyAlignment="1">
      <alignment horizontal="left" vertical="center" textRotation="90" wrapText="1"/>
    </xf>
    <xf numFmtId="164" fontId="5" fillId="0" borderId="1" xfId="0" applyFont="1" applyBorder="1" applyAlignment="1">
      <alignment horizontal="left" vertical="center" wrapText="1"/>
    </xf>
    <xf numFmtId="164" fontId="2" fillId="0" borderId="6" xfId="0" applyFont="1" applyBorder="1" applyAlignment="1">
      <alignment vertical="center" wrapText="1"/>
    </xf>
    <xf numFmtId="164" fontId="2" fillId="0" borderId="5" xfId="0" applyFont="1" applyBorder="1" applyAlignment="1">
      <alignment vertical="center"/>
    </xf>
    <xf numFmtId="164" fontId="4" fillId="0" borderId="4" xfId="0" applyFont="1" applyBorder="1" applyAlignment="1">
      <alignment horizontal="center" vertical="center" textRotation="90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  <xf numFmtId="164" fontId="2" fillId="0" borderId="0" xfId="0" applyFont="1" applyAlignment="1">
      <alignment vertical="center" wrapText="1"/>
    </xf>
    <xf numFmtId="164" fontId="15" fillId="0" borderId="1" xfId="0" applyFont="1" applyBorder="1" applyAlignment="1">
      <alignment vertical="center" wrapText="1"/>
    </xf>
    <xf numFmtId="164" fontId="16" fillId="0" borderId="1" xfId="0" applyFont="1" applyBorder="1" applyAlignment="1">
      <alignment vertical="center" wrapText="1"/>
    </xf>
    <xf numFmtId="164" fontId="4" fillId="0" borderId="6" xfId="0" applyFont="1" applyBorder="1" applyAlignment="1">
      <alignment horizontal="center" vertical="center" textRotation="90" wrapText="1"/>
    </xf>
    <xf numFmtId="164" fontId="5" fillId="0" borderId="5" xfId="0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/>
    </xf>
    <xf numFmtId="164" fontId="5" fillId="0" borderId="0" xfId="0" applyFont="1" applyAlignment="1">
      <alignment/>
    </xf>
    <xf numFmtId="164" fontId="17" fillId="0" borderId="0" xfId="20">
      <alignment/>
      <protection/>
    </xf>
    <xf numFmtId="164" fontId="18" fillId="0" borderId="0" xfId="20" applyFont="1" applyBorder="1" applyAlignment="1">
      <alignment vertical="center"/>
      <protection/>
    </xf>
    <xf numFmtId="164" fontId="19" fillId="0" borderId="0" xfId="20" applyFont="1" applyAlignment="1">
      <alignment vertical="center"/>
      <protection/>
    </xf>
    <xf numFmtId="164" fontId="3" fillId="0" borderId="0" xfId="20" applyFont="1" applyBorder="1" applyAlignment="1">
      <alignment horizontal="right" vertical="center"/>
      <protection/>
    </xf>
    <xf numFmtId="164" fontId="20" fillId="0" borderId="0" xfId="20" applyFont="1" applyAlignment="1">
      <alignment vertical="center"/>
      <protection/>
    </xf>
    <xf numFmtId="164" fontId="21" fillId="0" borderId="0" xfId="20" applyFont="1" applyAlignment="1">
      <alignment horizontal="left" vertical="center" wrapText="1"/>
      <protection/>
    </xf>
    <xf numFmtId="164" fontId="21" fillId="0" borderId="0" xfId="20" applyFont="1" applyBorder="1" applyAlignment="1">
      <alignment vertical="center" wrapText="1"/>
      <protection/>
    </xf>
    <xf numFmtId="164" fontId="2" fillId="0" borderId="0" xfId="20" applyFont="1" applyAlignment="1">
      <alignment horizontal="center" vertical="center"/>
      <protection/>
    </xf>
    <xf numFmtId="164" fontId="2" fillId="0" borderId="0" xfId="20" applyFont="1" applyAlignment="1">
      <alignment vertical="center"/>
      <protection/>
    </xf>
    <xf numFmtId="164" fontId="5" fillId="0" borderId="0" xfId="20" applyFont="1" applyAlignment="1">
      <alignment vertical="center"/>
      <protection/>
    </xf>
    <xf numFmtId="164" fontId="22" fillId="0" borderId="0" xfId="20" applyFont="1" applyAlignment="1">
      <alignment vertical="center"/>
      <protection/>
    </xf>
    <xf numFmtId="166" fontId="22" fillId="0" borderId="0" xfId="20" applyNumberFormat="1" applyFont="1" applyAlignment="1">
      <alignment vertical="center"/>
      <protection/>
    </xf>
    <xf numFmtId="164" fontId="23" fillId="0" borderId="0" xfId="20" applyFont="1" applyAlignment="1">
      <alignment horizontal="center" vertical="center"/>
      <protection/>
    </xf>
    <xf numFmtId="164" fontId="24" fillId="0" borderId="0" xfId="20" applyFont="1" applyAlignment="1">
      <alignment vertical="center"/>
      <protection/>
    </xf>
    <xf numFmtId="164" fontId="25" fillId="0" borderId="0" xfId="20" applyFont="1" applyAlignment="1">
      <alignment vertical="center"/>
      <protection/>
    </xf>
    <xf numFmtId="164" fontId="23" fillId="0" borderId="0" xfId="20" applyFont="1" applyAlignment="1">
      <alignment vertical="center"/>
      <protection/>
    </xf>
    <xf numFmtId="164" fontId="26" fillId="0" borderId="0" xfId="20" applyFont="1" applyAlignment="1">
      <alignment vertical="center"/>
      <protection/>
    </xf>
    <xf numFmtId="166" fontId="22" fillId="0" borderId="0" xfId="20" applyNumberFormat="1" applyFont="1" applyAlignment="1">
      <alignment horizontal="left" vertical="center"/>
      <protection/>
    </xf>
    <xf numFmtId="164" fontId="27" fillId="0" borderId="0" xfId="20" applyFont="1" applyAlignment="1">
      <alignment vertical="center"/>
      <protection/>
    </xf>
    <xf numFmtId="164" fontId="28" fillId="0" borderId="7" xfId="20" applyFont="1" applyBorder="1" applyAlignment="1">
      <alignment horizontal="left" vertical="center"/>
      <protection/>
    </xf>
    <xf numFmtId="164" fontId="5" fillId="0" borderId="8" xfId="20" applyFont="1" applyBorder="1" applyAlignment="1">
      <alignment vertical="center"/>
      <protection/>
    </xf>
    <xf numFmtId="164" fontId="28" fillId="0" borderId="7" xfId="20" applyFont="1" applyBorder="1" applyAlignment="1">
      <alignment horizontal="center" vertical="center"/>
      <protection/>
    </xf>
    <xf numFmtId="164" fontId="29" fillId="0" borderId="7" xfId="20" applyFont="1" applyBorder="1" applyAlignment="1">
      <alignment horizontal="center" vertical="center"/>
      <protection/>
    </xf>
    <xf numFmtId="164" fontId="28" fillId="0" borderId="9" xfId="20" applyFont="1" applyBorder="1" applyAlignment="1">
      <alignment vertical="center"/>
      <protection/>
    </xf>
    <xf numFmtId="164" fontId="28" fillId="0" borderId="10" xfId="20" applyFont="1" applyBorder="1" applyAlignment="1">
      <alignment vertical="center"/>
      <protection/>
    </xf>
    <xf numFmtId="164" fontId="28" fillId="0" borderId="11" xfId="20" applyFont="1" applyBorder="1" applyAlignment="1">
      <alignment vertical="center"/>
      <protection/>
    </xf>
    <xf numFmtId="164" fontId="28" fillId="0" borderId="5" xfId="20" applyFont="1" applyBorder="1" applyAlignment="1">
      <alignment horizontal="left" vertical="center"/>
      <protection/>
    </xf>
    <xf numFmtId="164" fontId="5" fillId="0" borderId="0" xfId="20" applyFont="1" applyBorder="1" applyAlignment="1">
      <alignment vertical="center"/>
      <protection/>
    </xf>
    <xf numFmtId="164" fontId="28" fillId="0" borderId="5" xfId="20" applyFont="1" applyBorder="1" applyAlignment="1">
      <alignment horizontal="center" vertical="center"/>
      <protection/>
    </xf>
    <xf numFmtId="164" fontId="29" fillId="0" borderId="5" xfId="20" applyFont="1" applyBorder="1" applyAlignment="1">
      <alignment horizontal="center" vertical="center"/>
      <protection/>
    </xf>
    <xf numFmtId="164" fontId="28" fillId="0" borderId="5" xfId="20" applyFont="1" applyBorder="1" applyAlignment="1">
      <alignment vertical="center"/>
      <protection/>
    </xf>
    <xf numFmtId="164" fontId="28" fillId="0" borderId="4" xfId="20" applyFont="1" applyBorder="1" applyAlignment="1">
      <alignment vertical="center"/>
      <protection/>
    </xf>
    <xf numFmtId="164" fontId="28" fillId="0" borderId="4" xfId="20" applyFont="1" applyBorder="1" applyAlignment="1">
      <alignment horizontal="center" vertical="center"/>
      <protection/>
    </xf>
    <xf numFmtId="164" fontId="30" fillId="0" borderId="9" xfId="20" applyFont="1" applyBorder="1" applyAlignment="1">
      <alignment horizontal="left" vertical="center"/>
      <protection/>
    </xf>
    <xf numFmtId="164" fontId="31" fillId="0" borderId="10" xfId="20" applyFont="1" applyBorder="1" applyAlignment="1">
      <alignment vertical="center"/>
      <protection/>
    </xf>
    <xf numFmtId="164" fontId="22" fillId="0" borderId="9" xfId="20" applyFont="1" applyBorder="1" applyAlignment="1">
      <alignment horizontal="center" vertical="center"/>
      <protection/>
    </xf>
    <xf numFmtId="168" fontId="29" fillId="0" borderId="1" xfId="20" applyNumberFormat="1" applyFont="1" applyBorder="1" applyAlignment="1">
      <alignment horizontal="right" vertical="center"/>
      <protection/>
    </xf>
    <xf numFmtId="168" fontId="5" fillId="0" borderId="1" xfId="20" applyNumberFormat="1" applyFont="1" applyBorder="1" applyAlignment="1">
      <alignment horizontal="right" vertical="center"/>
      <protection/>
    </xf>
    <xf numFmtId="164" fontId="18" fillId="0" borderId="9" xfId="20" applyFont="1" applyBorder="1" applyAlignment="1">
      <alignment horizontal="left" vertical="center"/>
      <protection/>
    </xf>
    <xf numFmtId="164" fontId="22" fillId="0" borderId="10" xfId="20" applyFont="1" applyBorder="1" applyAlignment="1">
      <alignment vertical="center"/>
      <protection/>
    </xf>
    <xf numFmtId="164" fontId="24" fillId="0" borderId="7" xfId="20" applyFont="1" applyBorder="1" applyAlignment="1">
      <alignment horizontal="left" vertical="center"/>
      <protection/>
    </xf>
    <xf numFmtId="164" fontId="24" fillId="0" borderId="8" xfId="20" applyFont="1" applyBorder="1" applyAlignment="1">
      <alignment vertical="center"/>
      <protection/>
    </xf>
    <xf numFmtId="164" fontId="22" fillId="0" borderId="7" xfId="20" applyFont="1" applyBorder="1" applyAlignment="1">
      <alignment horizontal="center" vertical="center"/>
      <protection/>
    </xf>
    <xf numFmtId="164" fontId="22" fillId="0" borderId="7" xfId="20" applyFont="1" applyBorder="1" applyAlignment="1">
      <alignment horizontal="right" vertical="center"/>
      <protection/>
    </xf>
    <xf numFmtId="164" fontId="22" fillId="0" borderId="12" xfId="20" applyFont="1" applyBorder="1" applyAlignment="1">
      <alignment horizontal="right" vertical="center"/>
      <protection/>
    </xf>
    <xf numFmtId="164" fontId="24" fillId="0" borderId="9" xfId="20" applyFont="1" applyBorder="1" applyAlignment="1">
      <alignment horizontal="center" vertical="center"/>
      <protection/>
    </xf>
    <xf numFmtId="164" fontId="24" fillId="0" borderId="10" xfId="20" applyFont="1" applyBorder="1" applyAlignment="1">
      <alignment vertical="center"/>
      <protection/>
    </xf>
    <xf numFmtId="164" fontId="24" fillId="0" borderId="11" xfId="20" applyFont="1" applyBorder="1" applyAlignment="1">
      <alignment vertical="center"/>
      <protection/>
    </xf>
    <xf numFmtId="164" fontId="22" fillId="0" borderId="10" xfId="20" applyFont="1" applyBorder="1" applyAlignment="1">
      <alignment horizontal="center" vertical="center"/>
      <protection/>
    </xf>
    <xf numFmtId="169" fontId="29" fillId="0" borderId="1" xfId="20" applyNumberFormat="1" applyFont="1" applyBorder="1" applyAlignment="1">
      <alignment horizontal="right" vertical="center"/>
      <protection/>
    </xf>
    <xf numFmtId="164" fontId="29" fillId="0" borderId="9" xfId="20" applyFont="1" applyBorder="1" applyAlignment="1">
      <alignment horizontal="center" vertical="center"/>
      <protection/>
    </xf>
    <xf numFmtId="164" fontId="29" fillId="0" borderId="9" xfId="20" applyFont="1" applyBorder="1" applyAlignment="1">
      <alignment horizontal="left" vertical="center"/>
      <protection/>
    </xf>
    <xf numFmtId="164" fontId="32" fillId="0" borderId="1" xfId="20" applyFont="1" applyBorder="1" applyAlignment="1">
      <alignment horizontal="left" vertical="center" wrapText="1"/>
      <protection/>
    </xf>
    <xf numFmtId="168" fontId="30" fillId="0" borderId="1" xfId="20" applyNumberFormat="1" applyFont="1" applyBorder="1" applyAlignment="1">
      <alignment horizontal="right" vertical="center"/>
      <protection/>
    </xf>
    <xf numFmtId="169" fontId="30" fillId="0" borderId="1" xfId="20" applyNumberFormat="1" applyFont="1" applyBorder="1" applyAlignment="1">
      <alignment horizontal="right" vertical="center"/>
      <protection/>
    </xf>
    <xf numFmtId="164" fontId="22" fillId="0" borderId="1" xfId="20" applyFont="1" applyBorder="1" applyAlignment="1">
      <alignment horizontal="center" vertical="center"/>
      <protection/>
    </xf>
    <xf numFmtId="164" fontId="22" fillId="0" borderId="13" xfId="20" applyFont="1" applyBorder="1" applyAlignment="1">
      <alignment horizontal="center" vertical="center"/>
      <protection/>
    </xf>
    <xf numFmtId="164" fontId="29" fillId="0" borderId="1" xfId="20" applyFont="1" applyBorder="1" applyAlignment="1">
      <alignment horizontal="center" vertical="center"/>
      <protection/>
    </xf>
    <xf numFmtId="164" fontId="29" fillId="0" borderId="10" xfId="20" applyFont="1" applyBorder="1" applyAlignment="1">
      <alignment horizontal="left" vertical="center"/>
      <protection/>
    </xf>
    <xf numFmtId="164" fontId="32" fillId="0" borderId="1" xfId="20" applyFont="1" applyBorder="1" applyAlignment="1">
      <alignment vertical="center" wrapText="1"/>
      <protection/>
    </xf>
    <xf numFmtId="164" fontId="24" fillId="0" borderId="1" xfId="20" applyFont="1" applyBorder="1" applyAlignment="1">
      <alignment horizontal="center" vertical="center"/>
      <protection/>
    </xf>
    <xf numFmtId="164" fontId="24" fillId="0" borderId="10" xfId="20" applyFont="1" applyBorder="1" applyAlignment="1">
      <alignment horizontal="left" vertical="center"/>
      <protection/>
    </xf>
    <xf numFmtId="164" fontId="33" fillId="0" borderId="1" xfId="20" applyFont="1" applyBorder="1" applyAlignment="1">
      <alignment vertical="center" wrapText="1"/>
      <protection/>
    </xf>
    <xf numFmtId="168" fontId="28" fillId="0" borderId="1" xfId="20" applyNumberFormat="1" applyFont="1" applyBorder="1" applyAlignment="1">
      <alignment horizontal="right" vertical="center"/>
      <protection/>
    </xf>
    <xf numFmtId="164" fontId="22" fillId="0" borderId="5" xfId="20" applyFont="1" applyBorder="1" applyAlignment="1">
      <alignment horizontal="center" vertical="center"/>
      <protection/>
    </xf>
    <xf numFmtId="168" fontId="18" fillId="0" borderId="1" xfId="20" applyNumberFormat="1" applyFont="1" applyBorder="1" applyAlignment="1">
      <alignment horizontal="right" vertical="center"/>
      <protection/>
    </xf>
    <xf numFmtId="164" fontId="18" fillId="0" borderId="9" xfId="20" applyFont="1" applyBorder="1" applyAlignment="1">
      <alignment horizontal="center" vertical="center"/>
      <protection/>
    </xf>
    <xf numFmtId="169" fontId="18" fillId="0" borderId="1" xfId="20" applyNumberFormat="1" applyFont="1" applyBorder="1" applyAlignment="1">
      <alignment horizontal="right" vertical="center"/>
      <protection/>
    </xf>
    <xf numFmtId="164" fontId="18" fillId="0" borderId="0" xfId="20" applyFont="1" applyAlignment="1">
      <alignment vertical="center"/>
      <protection/>
    </xf>
    <xf numFmtId="164" fontId="32" fillId="0" borderId="12" xfId="20" applyFont="1" applyBorder="1" applyAlignment="1">
      <alignment horizontal="left" vertical="center" wrapText="1"/>
      <protection/>
    </xf>
    <xf numFmtId="164" fontId="18" fillId="0" borderId="5" xfId="20" applyFont="1" applyBorder="1" applyAlignment="1">
      <alignment horizontal="center" vertical="center"/>
      <protection/>
    </xf>
    <xf numFmtId="164" fontId="29" fillId="0" borderId="13" xfId="20" applyFont="1" applyBorder="1" applyAlignment="1">
      <alignment horizontal="left" vertical="center"/>
      <protection/>
    </xf>
    <xf numFmtId="164" fontId="32" fillId="0" borderId="4" xfId="20" applyFont="1" applyBorder="1" applyAlignment="1">
      <alignment horizontal="left" vertical="center" wrapText="1"/>
      <protection/>
    </xf>
    <xf numFmtId="164" fontId="5" fillId="0" borderId="7" xfId="20" applyFont="1" applyBorder="1" applyAlignment="1">
      <alignment horizontal="center" vertical="center"/>
      <protection/>
    </xf>
    <xf numFmtId="169" fontId="5" fillId="0" borderId="12" xfId="20" applyNumberFormat="1" applyFont="1" applyBorder="1" applyAlignment="1">
      <alignment horizontal="right" vertical="center"/>
      <protection/>
    </xf>
    <xf numFmtId="170" fontId="5" fillId="0" borderId="8" xfId="20" applyNumberFormat="1" applyFont="1" applyBorder="1" applyAlignment="1">
      <alignment vertical="center"/>
      <protection/>
    </xf>
    <xf numFmtId="164" fontId="32" fillId="0" borderId="11" xfId="20" applyFont="1" applyBorder="1" applyAlignment="1">
      <alignment vertical="center" wrapText="1"/>
      <protection/>
    </xf>
    <xf numFmtId="164" fontId="5" fillId="0" borderId="8" xfId="20" applyFont="1" applyBorder="1" applyAlignment="1">
      <alignment horizontal="center" vertical="center"/>
      <protection/>
    </xf>
    <xf numFmtId="169" fontId="5" fillId="0" borderId="7" xfId="20" applyNumberFormat="1" applyFont="1" applyBorder="1" applyAlignment="1">
      <alignment horizontal="right" vertical="center"/>
      <protection/>
    </xf>
    <xf numFmtId="164" fontId="24" fillId="0" borderId="10" xfId="20" applyFont="1" applyBorder="1" applyAlignment="1">
      <alignment horizontal="center" vertical="center"/>
      <protection/>
    </xf>
    <xf numFmtId="171" fontId="24" fillId="0" borderId="9" xfId="20" applyNumberFormat="1" applyFont="1" applyBorder="1" applyAlignment="1">
      <alignment horizontal="right" vertical="center"/>
      <protection/>
    </xf>
    <xf numFmtId="164" fontId="24" fillId="0" borderId="5" xfId="20" applyFont="1" applyBorder="1" applyAlignment="1">
      <alignment horizontal="center" vertical="center"/>
      <protection/>
    </xf>
    <xf numFmtId="164" fontId="24" fillId="0" borderId="0" xfId="20" applyFont="1" applyBorder="1" applyAlignment="1">
      <alignment vertical="center"/>
      <protection/>
    </xf>
    <xf numFmtId="164" fontId="24" fillId="0" borderId="2" xfId="20" applyFont="1" applyBorder="1" applyAlignment="1">
      <alignment vertical="center"/>
      <protection/>
    </xf>
    <xf numFmtId="164" fontId="24" fillId="0" borderId="0" xfId="20" applyFont="1" applyBorder="1" applyAlignment="1">
      <alignment horizontal="center" vertical="center"/>
      <protection/>
    </xf>
    <xf numFmtId="171" fontId="24" fillId="0" borderId="5" xfId="20" applyNumberFormat="1" applyFont="1" applyBorder="1" applyAlignment="1">
      <alignment horizontal="right" vertical="center"/>
      <protection/>
    </xf>
    <xf numFmtId="171" fontId="24" fillId="0" borderId="4" xfId="20" applyNumberFormat="1" applyFont="1" applyBorder="1" applyAlignment="1">
      <alignment horizontal="right" vertical="center"/>
      <protection/>
    </xf>
    <xf numFmtId="171" fontId="24" fillId="0" borderId="0" xfId="20" applyNumberFormat="1" applyFont="1" applyBorder="1" applyAlignment="1">
      <alignment horizontal="right" vertical="center"/>
      <protection/>
    </xf>
    <xf numFmtId="171" fontId="24" fillId="0" borderId="1" xfId="20" applyNumberFormat="1" applyFont="1" applyBorder="1" applyAlignment="1">
      <alignment horizontal="right" vertical="center"/>
      <protection/>
    </xf>
    <xf numFmtId="164" fontId="29" fillId="0" borderId="10" xfId="20" applyFont="1" applyBorder="1" applyAlignment="1">
      <alignment vertical="center"/>
      <protection/>
    </xf>
    <xf numFmtId="168" fontId="22" fillId="0" borderId="1" xfId="20" applyNumberFormat="1" applyFont="1" applyBorder="1" applyAlignment="1">
      <alignment horizontal="right" vertical="center"/>
      <protection/>
    </xf>
    <xf numFmtId="164" fontId="29" fillId="0" borderId="0" xfId="20" applyFont="1" applyAlignment="1">
      <alignment vertical="center"/>
      <protection/>
    </xf>
    <xf numFmtId="164" fontId="24" fillId="0" borderId="4" xfId="20" applyFont="1" applyBorder="1" applyAlignment="1">
      <alignment horizontal="center" vertical="center"/>
      <protection/>
    </xf>
    <xf numFmtId="168" fontId="23" fillId="0" borderId="0" xfId="20" applyNumberFormat="1" applyFont="1" applyBorder="1" applyAlignment="1">
      <alignment horizontal="right" vertical="center"/>
      <protection/>
    </xf>
    <xf numFmtId="168" fontId="23" fillId="0" borderId="4" xfId="20" applyNumberFormat="1" applyFont="1" applyBorder="1" applyAlignment="1">
      <alignment horizontal="right" vertical="center"/>
      <protection/>
    </xf>
    <xf numFmtId="171" fontId="23" fillId="0" borderId="0" xfId="20" applyNumberFormat="1" applyFont="1" applyBorder="1" applyAlignment="1">
      <alignment horizontal="right" vertical="center"/>
      <protection/>
    </xf>
    <xf numFmtId="171" fontId="23" fillId="0" borderId="4" xfId="20" applyNumberFormat="1" applyFont="1" applyBorder="1" applyAlignment="1">
      <alignment horizontal="right" vertical="center"/>
      <protection/>
    </xf>
    <xf numFmtId="171" fontId="24" fillId="0" borderId="2" xfId="20" applyNumberFormat="1" applyFont="1" applyBorder="1" applyAlignment="1">
      <alignment horizontal="right" vertical="center"/>
      <protection/>
    </xf>
    <xf numFmtId="164" fontId="24" fillId="0" borderId="13" xfId="20" applyFont="1" applyBorder="1" applyAlignment="1">
      <alignment horizontal="left" vertical="center"/>
      <protection/>
    </xf>
    <xf numFmtId="164" fontId="24" fillId="0" borderId="3" xfId="20" applyFont="1" applyBorder="1" applyAlignment="1">
      <alignment vertical="center"/>
      <protection/>
    </xf>
    <xf numFmtId="164" fontId="24" fillId="0" borderId="6" xfId="20" applyFont="1" applyBorder="1" applyAlignment="1">
      <alignment horizontal="center" vertical="center"/>
      <protection/>
    </xf>
    <xf numFmtId="168" fontId="24" fillId="0" borderId="3" xfId="20" applyNumberFormat="1" applyFont="1" applyBorder="1" applyAlignment="1">
      <alignment horizontal="right" vertical="center"/>
      <protection/>
    </xf>
    <xf numFmtId="164" fontId="34" fillId="0" borderId="9" xfId="20" applyFont="1" applyBorder="1" applyAlignment="1">
      <alignment vertical="center"/>
      <protection/>
    </xf>
    <xf numFmtId="164" fontId="28" fillId="0" borderId="1" xfId="20" applyFont="1" applyBorder="1" applyAlignment="1">
      <alignment vertical="center"/>
      <protection/>
    </xf>
    <xf numFmtId="168" fontId="34" fillId="0" borderId="10" xfId="20" applyNumberFormat="1" applyFont="1" applyBorder="1" applyAlignment="1">
      <alignment vertical="center"/>
      <protection/>
    </xf>
    <xf numFmtId="168" fontId="34" fillId="0" borderId="1" xfId="20" applyNumberFormat="1" applyFont="1" applyBorder="1" applyAlignment="1">
      <alignment vertical="center"/>
      <protection/>
    </xf>
    <xf numFmtId="164" fontId="28" fillId="0" borderId="0" xfId="20" applyFont="1" applyAlignment="1">
      <alignment vertical="center"/>
      <protection/>
    </xf>
    <xf numFmtId="164" fontId="22" fillId="0" borderId="12" xfId="20" applyFont="1" applyBorder="1" applyAlignment="1">
      <alignment horizontal="center" vertical="center"/>
      <protection/>
    </xf>
    <xf numFmtId="171" fontId="25" fillId="0" borderId="8" xfId="20" applyNumberFormat="1" applyFont="1" applyBorder="1" applyAlignment="1">
      <alignment horizontal="right" vertical="center"/>
      <protection/>
    </xf>
    <xf numFmtId="164" fontId="29" fillId="0" borderId="9" xfId="20" applyFont="1" applyBorder="1" applyAlignment="1">
      <alignment vertical="center"/>
      <protection/>
    </xf>
    <xf numFmtId="168" fontId="22" fillId="0" borderId="9" xfId="20" applyNumberFormat="1" applyFont="1" applyBorder="1" applyAlignment="1">
      <alignment horizontal="right" vertical="center"/>
      <protection/>
    </xf>
    <xf numFmtId="164" fontId="29" fillId="0" borderId="1" xfId="20" applyFont="1" applyBorder="1" applyAlignment="1">
      <alignment vertical="center"/>
      <protection/>
    </xf>
    <xf numFmtId="164" fontId="29" fillId="0" borderId="12" xfId="20" applyFont="1" applyBorder="1" applyAlignment="1">
      <alignment horizontal="center" vertical="center"/>
      <protection/>
    </xf>
    <xf numFmtId="164" fontId="29" fillId="0" borderId="5" xfId="20" applyFont="1" applyBorder="1" applyAlignment="1">
      <alignment vertical="center"/>
      <protection/>
    </xf>
    <xf numFmtId="164" fontId="32" fillId="0" borderId="12" xfId="20" applyFont="1" applyBorder="1" applyAlignment="1">
      <alignment vertical="center" wrapText="1"/>
      <protection/>
    </xf>
    <xf numFmtId="164" fontId="29" fillId="0" borderId="6" xfId="20" applyFont="1" applyBorder="1" applyAlignment="1">
      <alignment horizontal="center" vertical="center"/>
      <protection/>
    </xf>
    <xf numFmtId="164" fontId="32" fillId="0" borderId="6" xfId="20" applyFont="1" applyBorder="1" applyAlignment="1">
      <alignment vertical="center" wrapText="1"/>
      <protection/>
    </xf>
    <xf numFmtId="168" fontId="22" fillId="0" borderId="6" xfId="20" applyNumberFormat="1" applyFont="1" applyBorder="1" applyAlignment="1">
      <alignment horizontal="right" vertical="center"/>
      <protection/>
    </xf>
    <xf numFmtId="170" fontId="29" fillId="0" borderId="9" xfId="20" applyNumberFormat="1" applyFont="1" applyBorder="1" applyAlignment="1">
      <alignment vertical="center"/>
      <protection/>
    </xf>
    <xf numFmtId="170" fontId="29" fillId="0" borderId="5" xfId="20" applyNumberFormat="1" applyFont="1" applyBorder="1" applyAlignment="1">
      <alignment vertical="center"/>
      <protection/>
    </xf>
    <xf numFmtId="164" fontId="29" fillId="0" borderId="1" xfId="20" applyFont="1" applyBorder="1" applyAlignment="1">
      <alignment horizontal="left" vertical="center"/>
      <protection/>
    </xf>
    <xf numFmtId="164" fontId="10" fillId="0" borderId="9" xfId="20" applyFont="1" applyBorder="1" applyAlignment="1">
      <alignment horizontal="left" vertical="center"/>
      <protection/>
    </xf>
    <xf numFmtId="164" fontId="2" fillId="0" borderId="10" xfId="20" applyFont="1" applyBorder="1" applyAlignment="1">
      <alignment horizontal="left" vertical="center"/>
      <protection/>
    </xf>
    <xf numFmtId="164" fontId="2" fillId="0" borderId="11" xfId="20" applyFont="1" applyBorder="1" applyAlignment="1">
      <alignment horizontal="left" vertical="center"/>
      <protection/>
    </xf>
    <xf numFmtId="164" fontId="23" fillId="0" borderId="6" xfId="20" applyFont="1" applyBorder="1" applyAlignment="1">
      <alignment horizontal="center" vertical="center"/>
      <protection/>
    </xf>
    <xf numFmtId="168" fontId="35" fillId="0" borderId="3" xfId="20" applyNumberFormat="1" applyFont="1" applyBorder="1" applyAlignment="1">
      <alignment horizontal="right" vertical="center"/>
      <protection/>
    </xf>
    <xf numFmtId="168" fontId="14" fillId="0" borderId="6" xfId="20" applyNumberFormat="1" applyFont="1" applyBorder="1" applyAlignment="1">
      <alignment horizontal="right" vertical="center"/>
      <protection/>
    </xf>
    <xf numFmtId="168" fontId="14" fillId="0" borderId="3" xfId="20" applyNumberFormat="1" applyFont="1" applyBorder="1" applyAlignment="1">
      <alignment horizontal="right" vertical="center"/>
      <protection/>
    </xf>
    <xf numFmtId="168" fontId="14" fillId="0" borderId="14" xfId="20" applyNumberFormat="1" applyFont="1" applyBorder="1" applyAlignment="1">
      <alignment horizontal="right" vertical="center"/>
      <protection/>
    </xf>
    <xf numFmtId="164" fontId="10" fillId="0" borderId="1" xfId="20" applyFont="1" applyBorder="1" applyAlignment="1">
      <alignment horizontal="left" vertical="center" wrapText="1"/>
      <protection/>
    </xf>
    <xf numFmtId="164" fontId="22" fillId="0" borderId="4" xfId="20" applyFont="1" applyBorder="1" applyAlignment="1">
      <alignment horizontal="center" vertical="center"/>
      <protection/>
    </xf>
    <xf numFmtId="164" fontId="22" fillId="0" borderId="0" xfId="20" applyFont="1" applyBorder="1" applyAlignment="1">
      <alignment horizontal="right"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4" fontId="22" fillId="0" borderId="8" xfId="20" applyFont="1" applyBorder="1" applyAlignment="1">
      <alignment horizontal="left" vertical="center"/>
      <protection/>
    </xf>
    <xf numFmtId="164" fontId="22" fillId="0" borderId="12" xfId="20" applyFont="1" applyBorder="1" applyAlignment="1">
      <alignment horizontal="left" vertical="center"/>
      <protection/>
    </xf>
    <xf numFmtId="164" fontId="22" fillId="0" borderId="15" xfId="20" applyFont="1" applyBorder="1" applyAlignment="1">
      <alignment horizontal="left" vertical="center"/>
      <protection/>
    </xf>
    <xf numFmtId="164" fontId="10" fillId="0" borderId="5" xfId="20" applyFont="1" applyBorder="1" applyAlignment="1">
      <alignment horizontal="left" vertical="center"/>
      <protection/>
    </xf>
    <xf numFmtId="164" fontId="5" fillId="0" borderId="0" xfId="20" applyFont="1" applyBorder="1" applyAlignment="1">
      <alignment horizontal="left" vertical="center"/>
      <protection/>
    </xf>
    <xf numFmtId="168" fontId="35" fillId="0" borderId="0" xfId="20" applyNumberFormat="1" applyFont="1" applyBorder="1" applyAlignment="1">
      <alignment horizontal="right" vertical="center"/>
      <protection/>
    </xf>
    <xf numFmtId="164" fontId="35" fillId="0" borderId="9" xfId="20" applyFont="1" applyBorder="1" applyAlignment="1">
      <alignment horizontal="center" vertical="center"/>
      <protection/>
    </xf>
    <xf numFmtId="168" fontId="22" fillId="0" borderId="10" xfId="20" applyNumberFormat="1" applyFont="1" applyBorder="1" applyAlignment="1">
      <alignment horizontal="right" vertical="center"/>
      <protection/>
    </xf>
    <xf numFmtId="164" fontId="22" fillId="0" borderId="0" xfId="20" applyFont="1" applyAlignment="1">
      <alignment horizontal="left" vertical="center"/>
      <protection/>
    </xf>
    <xf numFmtId="164" fontId="7" fillId="0" borderId="0" xfId="20" applyFont="1" applyAlignment="1">
      <alignment vertical="center"/>
      <protection/>
    </xf>
    <xf numFmtId="168" fontId="22" fillId="0" borderId="0" xfId="20" applyNumberFormat="1" applyFont="1" applyAlignment="1">
      <alignment vertical="center"/>
      <protection/>
    </xf>
    <xf numFmtId="170" fontId="22" fillId="0" borderId="0" xfId="20" applyNumberFormat="1" applyFont="1" applyAlignment="1">
      <alignment horizontal="right" vertical="center"/>
      <protection/>
    </xf>
    <xf numFmtId="164" fontId="25" fillId="0" borderId="0" xfId="20" applyFont="1" applyAlignment="1">
      <alignment horizontal="left" vertical="center"/>
      <protection/>
    </xf>
    <xf numFmtId="164" fontId="36" fillId="0" borderId="0" xfId="20" applyFont="1" applyAlignment="1">
      <alignment vertical="center"/>
      <protection/>
    </xf>
    <xf numFmtId="168" fontId="23" fillId="0" borderId="0" xfId="20" applyNumberFormat="1" applyFont="1" applyAlignment="1">
      <alignment vertical="center"/>
      <protection/>
    </xf>
    <xf numFmtId="170" fontId="23" fillId="0" borderId="0" xfId="20" applyNumberFormat="1" applyFont="1" applyAlignment="1">
      <alignment horizontal="right" vertical="center"/>
      <protection/>
    </xf>
    <xf numFmtId="168" fontId="25" fillId="0" borderId="0" xfId="20" applyNumberFormat="1" applyFont="1" applyAlignment="1">
      <alignment vertical="center"/>
      <protection/>
    </xf>
    <xf numFmtId="168" fontId="26" fillId="0" borderId="0" xfId="20" applyNumberFormat="1" applyFont="1" applyAlignment="1">
      <alignment vertical="center"/>
      <protection/>
    </xf>
    <xf numFmtId="166" fontId="23" fillId="0" borderId="0" xfId="20" applyNumberFormat="1" applyFont="1" applyAlignment="1">
      <alignment vertical="center"/>
      <protection/>
    </xf>
    <xf numFmtId="164" fontId="23" fillId="0" borderId="12" xfId="20" applyFont="1" applyBorder="1" applyAlignment="1">
      <alignment vertical="center" wrapText="1"/>
      <protection/>
    </xf>
    <xf numFmtId="164" fontId="2" fillId="0" borderId="12" xfId="20" applyFont="1" applyBorder="1" applyAlignment="1">
      <alignment horizontal="center" vertical="center"/>
      <protection/>
    </xf>
    <xf numFmtId="164" fontId="37" fillId="0" borderId="12" xfId="20" applyFont="1" applyBorder="1" applyAlignment="1">
      <alignment horizontal="center" vertical="center" wrapText="1"/>
      <protection/>
    </xf>
    <xf numFmtId="168" fontId="18" fillId="2" borderId="12" xfId="20" applyNumberFormat="1" applyFont="1" applyFill="1" applyBorder="1" applyAlignment="1">
      <alignment horizontal="center" vertical="center"/>
      <protection/>
    </xf>
    <xf numFmtId="164" fontId="18" fillId="0" borderId="15" xfId="20" applyFont="1" applyBorder="1" applyAlignment="1">
      <alignment horizontal="center" vertical="center"/>
      <protection/>
    </xf>
    <xf numFmtId="164" fontId="18" fillId="3" borderId="15" xfId="20" applyFont="1" applyFill="1" applyBorder="1" applyAlignment="1">
      <alignment horizontal="center" vertical="center"/>
      <protection/>
    </xf>
    <xf numFmtId="164" fontId="18" fillId="3" borderId="12" xfId="20" applyFont="1" applyFill="1" applyBorder="1" applyAlignment="1">
      <alignment horizontal="center" vertical="center"/>
      <protection/>
    </xf>
    <xf numFmtId="164" fontId="18" fillId="4" borderId="12" xfId="20" applyFont="1" applyFill="1" applyBorder="1" applyAlignment="1">
      <alignment horizontal="center" vertical="center"/>
      <protection/>
    </xf>
    <xf numFmtId="164" fontId="18" fillId="0" borderId="12" xfId="20" applyFont="1" applyBorder="1" applyAlignment="1">
      <alignment horizontal="center" vertical="center"/>
      <protection/>
    </xf>
    <xf numFmtId="168" fontId="18" fillId="0" borderId="12" xfId="20" applyNumberFormat="1" applyFont="1" applyBorder="1" applyAlignment="1">
      <alignment horizontal="center" vertical="center"/>
      <protection/>
    </xf>
    <xf numFmtId="164" fontId="18" fillId="0" borderId="6" xfId="20" applyFont="1" applyBorder="1" applyAlignment="1">
      <alignment horizontal="center" vertical="center"/>
      <protection/>
    </xf>
    <xf numFmtId="164" fontId="2" fillId="0" borderId="4" xfId="20" applyFont="1" applyBorder="1" applyAlignment="1">
      <alignment horizontal="center" vertical="center"/>
      <protection/>
    </xf>
    <xf numFmtId="164" fontId="7" fillId="0" borderId="4" xfId="20" applyFont="1" applyBorder="1" applyAlignment="1">
      <alignment horizontal="center" vertical="center"/>
      <protection/>
    </xf>
    <xf numFmtId="168" fontId="18" fillId="2" borderId="4" xfId="20" applyNumberFormat="1" applyFont="1" applyFill="1" applyBorder="1" applyAlignment="1">
      <alignment horizontal="center" vertical="center"/>
      <protection/>
    </xf>
    <xf numFmtId="164" fontId="18" fillId="0" borderId="4" xfId="20" applyFont="1" applyBorder="1" applyAlignment="1">
      <alignment horizontal="center" vertical="center"/>
      <protection/>
    </xf>
    <xf numFmtId="164" fontId="18" fillId="3" borderId="4" xfId="20" applyFont="1" applyFill="1" applyBorder="1" applyAlignment="1">
      <alignment horizontal="center" vertical="center"/>
      <protection/>
    </xf>
    <xf numFmtId="164" fontId="18" fillId="4" borderId="4" xfId="20" applyFont="1" applyFill="1" applyBorder="1" applyAlignment="1">
      <alignment horizontal="center" vertical="center"/>
      <protection/>
    </xf>
    <xf numFmtId="168" fontId="18" fillId="0" borderId="4" xfId="20" applyNumberFormat="1" applyFont="1" applyBorder="1" applyAlignment="1">
      <alignment horizontal="center" vertical="center"/>
      <protection/>
    </xf>
    <xf numFmtId="164" fontId="28" fillId="0" borderId="1" xfId="20" applyFont="1" applyBorder="1" applyAlignment="1">
      <alignment vertical="center" wrapText="1"/>
      <protection/>
    </xf>
    <xf numFmtId="165" fontId="23" fillId="0" borderId="1" xfId="20" applyNumberFormat="1" applyFont="1" applyBorder="1" applyAlignment="1">
      <alignment horizontal="center" vertical="center"/>
      <protection/>
    </xf>
    <xf numFmtId="168" fontId="24" fillId="2" borderId="1" xfId="20" applyNumberFormat="1" applyFont="1" applyFill="1" applyBorder="1" applyAlignment="1">
      <alignment vertical="center"/>
      <protection/>
    </xf>
    <xf numFmtId="171" fontId="23" fillId="0" borderId="1" xfId="20" applyNumberFormat="1" applyFont="1" applyBorder="1" applyAlignment="1">
      <alignment vertical="center"/>
      <protection/>
    </xf>
    <xf numFmtId="170" fontId="23" fillId="3" borderId="1" xfId="20" applyNumberFormat="1" applyFont="1" applyFill="1" applyBorder="1" applyAlignment="1">
      <alignment vertical="center"/>
      <protection/>
    </xf>
    <xf numFmtId="171" fontId="22" fillId="0" borderId="1" xfId="20" applyNumberFormat="1" applyFont="1" applyBorder="1" applyAlignment="1">
      <alignment horizontal="center" vertical="center"/>
      <protection/>
    </xf>
    <xf numFmtId="171" fontId="23" fillId="3" borderId="1" xfId="20" applyNumberFormat="1" applyFont="1" applyFill="1" applyBorder="1" applyAlignment="1">
      <alignment horizontal="center" vertical="center"/>
      <protection/>
    </xf>
    <xf numFmtId="170" fontId="22" fillId="4" borderId="1" xfId="20" applyNumberFormat="1" applyFont="1" applyFill="1" applyBorder="1" applyAlignment="1">
      <alignment horizontal="right" vertical="center"/>
      <protection/>
    </xf>
    <xf numFmtId="167" fontId="38" fillId="0" borderId="1" xfId="20" applyNumberFormat="1" applyFont="1" applyBorder="1" applyAlignment="1">
      <alignment horizontal="right"/>
      <protection/>
    </xf>
    <xf numFmtId="168" fontId="2" fillId="0" borderId="1" xfId="20" applyNumberFormat="1" applyFont="1" applyBorder="1" applyAlignment="1">
      <alignment vertical="center"/>
      <protection/>
    </xf>
    <xf numFmtId="168" fontId="24" fillId="0" borderId="1" xfId="20" applyNumberFormat="1" applyFont="1" applyBorder="1" applyAlignment="1">
      <alignment vertical="center"/>
      <protection/>
    </xf>
    <xf numFmtId="164" fontId="2" fillId="0" borderId="1" xfId="20" applyFont="1" applyBorder="1" applyAlignment="1">
      <alignment horizontal="center" vertical="center" wrapText="1"/>
      <protection/>
    </xf>
    <xf numFmtId="170" fontId="23" fillId="0" borderId="1" xfId="20" applyNumberFormat="1" applyFont="1" applyBorder="1" applyAlignment="1">
      <alignment vertical="center"/>
      <protection/>
    </xf>
    <xf numFmtId="171" fontId="23" fillId="0" borderId="1" xfId="20" applyNumberFormat="1" applyFont="1" applyBorder="1" applyAlignment="1">
      <alignment horizontal="right" vertical="center"/>
      <protection/>
    </xf>
    <xf numFmtId="165" fontId="23" fillId="0" borderId="6" xfId="20" applyNumberFormat="1" applyFont="1" applyBorder="1" applyAlignment="1">
      <alignment horizontal="center" vertical="center"/>
      <protection/>
    </xf>
    <xf numFmtId="171" fontId="26" fillId="0" borderId="1" xfId="20" applyNumberFormat="1" applyFont="1" applyBorder="1" applyAlignment="1">
      <alignment horizontal="right" vertical="center"/>
      <protection/>
    </xf>
    <xf numFmtId="167" fontId="38" fillId="0" borderId="1" xfId="20" applyNumberFormat="1" applyFont="1" applyBorder="1" applyAlignment="1">
      <alignment horizontal="right" vertical="center"/>
      <protection/>
    </xf>
    <xf numFmtId="168" fontId="22" fillId="4" borderId="1" xfId="20" applyNumberFormat="1" applyFont="1" applyFill="1" applyBorder="1" applyAlignment="1">
      <alignment horizontal="right" vertical="center"/>
      <protection/>
    </xf>
    <xf numFmtId="168" fontId="22" fillId="0" borderId="1" xfId="20" applyNumberFormat="1" applyFont="1" applyBorder="1" applyAlignment="1">
      <alignment horizontal="center" vertical="center"/>
      <protection/>
    </xf>
    <xf numFmtId="167" fontId="25" fillId="0" borderId="1" xfId="20" applyNumberFormat="1" applyFont="1" applyBorder="1">
      <alignment/>
      <protection/>
    </xf>
    <xf numFmtId="164" fontId="23" fillId="0" borderId="1" xfId="20" applyFont="1" applyBorder="1" applyAlignment="1">
      <alignment horizontal="right" vertical="center"/>
      <protection/>
    </xf>
    <xf numFmtId="164" fontId="39" fillId="0" borderId="1" xfId="20" applyFont="1" applyBorder="1" applyAlignment="1">
      <alignment horizontal="left" vertical="center" wrapText="1"/>
      <protection/>
    </xf>
    <xf numFmtId="168" fontId="23" fillId="0" borderId="1" xfId="20" applyNumberFormat="1" applyFont="1" applyBorder="1" applyAlignment="1">
      <alignment vertical="center"/>
      <protection/>
    </xf>
    <xf numFmtId="168" fontId="23" fillId="3" borderId="1" xfId="20" applyNumberFormat="1" applyFont="1" applyFill="1" applyBorder="1" applyAlignment="1">
      <alignment vertical="center"/>
      <protection/>
    </xf>
    <xf numFmtId="171" fontId="22" fillId="4" borderId="1" xfId="20" applyNumberFormat="1" applyFont="1" applyFill="1" applyBorder="1" applyAlignment="1">
      <alignment horizontal="right" vertical="center"/>
      <protection/>
    </xf>
    <xf numFmtId="164" fontId="24" fillId="0" borderId="1" xfId="20" applyFont="1" applyBorder="1" applyAlignment="1">
      <alignment vertical="center"/>
      <protection/>
    </xf>
    <xf numFmtId="164" fontId="5" fillId="0" borderId="9" xfId="20" applyFont="1" applyBorder="1" applyAlignment="1">
      <alignment vertical="center" wrapText="1"/>
      <protection/>
    </xf>
    <xf numFmtId="164" fontId="17" fillId="0" borderId="10" xfId="20" applyBorder="1" applyAlignment="1">
      <alignment vertical="center"/>
      <protection/>
    </xf>
    <xf numFmtId="168" fontId="29" fillId="0" borderId="1" xfId="20" applyNumberFormat="1" applyFont="1" applyBorder="1" applyAlignment="1">
      <alignment horizontal="center" vertical="center"/>
      <protection/>
    </xf>
    <xf numFmtId="167" fontId="23" fillId="3" borderId="1" xfId="20" applyNumberFormat="1" applyFont="1" applyFill="1" applyBorder="1" applyAlignment="1">
      <alignment horizontal="center" vertical="center"/>
      <protection/>
    </xf>
    <xf numFmtId="167" fontId="29" fillId="0" borderId="1" xfId="20" applyNumberFormat="1" applyFont="1" applyBorder="1" applyAlignment="1">
      <alignment horizontal="right" vertical="center"/>
      <protection/>
    </xf>
    <xf numFmtId="171" fontId="24" fillId="0" borderId="1" xfId="20" applyNumberFormat="1" applyFont="1" applyBorder="1" applyAlignment="1">
      <alignment vertical="center"/>
      <protection/>
    </xf>
    <xf numFmtId="171" fontId="29" fillId="0" borderId="1" xfId="20" applyNumberFormat="1" applyFont="1" applyBorder="1" applyAlignment="1">
      <alignment horizontal="center" vertical="center"/>
      <protection/>
    </xf>
    <xf numFmtId="168" fontId="24" fillId="0" borderId="10" xfId="20" applyNumberFormat="1" applyFont="1" applyBorder="1" applyAlignment="1">
      <alignment vertical="center"/>
      <protection/>
    </xf>
    <xf numFmtId="164" fontId="2" fillId="0" borderId="0" xfId="20" applyFont="1" applyBorder="1" applyAlignment="1">
      <alignment horizontal="left" vertical="center"/>
      <protection/>
    </xf>
    <xf numFmtId="165" fontId="26" fillId="0" borderId="0" xfId="0" applyNumberFormat="1" applyFont="1" applyBorder="1" applyAlignment="1">
      <alignment horizontal="right"/>
    </xf>
    <xf numFmtId="172" fontId="23" fillId="0" borderId="0" xfId="0" applyNumberFormat="1" applyFont="1" applyBorder="1" applyAlignment="1">
      <alignment horizontal="right"/>
    </xf>
    <xf numFmtId="164" fontId="31" fillId="0" borderId="0" xfId="0" applyFont="1" applyAlignment="1">
      <alignment wrapText="1"/>
    </xf>
    <xf numFmtId="164" fontId="22" fillId="0" borderId="0" xfId="0" applyFont="1" applyBorder="1" applyAlignment="1">
      <alignment horizontal="right" wrapText="1"/>
    </xf>
    <xf numFmtId="172" fontId="40" fillId="0" borderId="0" xfId="0" applyNumberFormat="1" applyFont="1" applyBorder="1" applyAlignment="1">
      <alignment horizontal="right"/>
    </xf>
    <xf numFmtId="172" fontId="22" fillId="0" borderId="0" xfId="0" applyNumberFormat="1" applyFont="1" applyAlignment="1">
      <alignment horizontal="right"/>
    </xf>
    <xf numFmtId="164" fontId="25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 wrapText="1"/>
    </xf>
    <xf numFmtId="165" fontId="31" fillId="0" borderId="0" xfId="0" applyNumberFormat="1" applyFont="1" applyAlignment="1">
      <alignment wrapText="1"/>
    </xf>
    <xf numFmtId="170" fontId="31" fillId="0" borderId="0" xfId="0" applyNumberFormat="1" applyFont="1" applyAlignment="1">
      <alignment horizontal="right"/>
    </xf>
    <xf numFmtId="165" fontId="2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wrapText="1"/>
    </xf>
    <xf numFmtId="164" fontId="9" fillId="0" borderId="0" xfId="0" applyFont="1" applyAlignment="1">
      <alignment wrapText="1"/>
    </xf>
    <xf numFmtId="164" fontId="29" fillId="0" borderId="0" xfId="0" applyFont="1" applyAlignment="1">
      <alignment wrapText="1"/>
    </xf>
    <xf numFmtId="165" fontId="29" fillId="0" borderId="0" xfId="0" applyNumberFormat="1" applyFont="1" applyAlignment="1">
      <alignment wrapText="1"/>
    </xf>
    <xf numFmtId="172" fontId="29" fillId="0" borderId="0" xfId="0" applyNumberFormat="1" applyFont="1" applyAlignment="1">
      <alignment wrapText="1"/>
    </xf>
    <xf numFmtId="164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>
      <alignment/>
    </xf>
    <xf numFmtId="164" fontId="29" fillId="0" borderId="1" xfId="0" applyFont="1" applyBorder="1" applyAlignment="1">
      <alignment wrapText="1"/>
    </xf>
    <xf numFmtId="165" fontId="29" fillId="0" borderId="1" xfId="0" applyNumberFormat="1" applyFont="1" applyBorder="1" applyAlignment="1">
      <alignment horizontal="center" vertical="center"/>
    </xf>
    <xf numFmtId="172" fontId="29" fillId="5" borderId="1" xfId="0" applyNumberFormat="1" applyFont="1" applyFill="1" applyBorder="1" applyAlignment="1" applyProtection="1">
      <alignment horizontal="center" vertical="center"/>
      <protection locked="0"/>
    </xf>
    <xf numFmtId="172" fontId="29" fillId="0" borderId="1" xfId="0" applyNumberFormat="1" applyFont="1" applyBorder="1" applyAlignment="1">
      <alignment horizontal="center" vertical="center"/>
    </xf>
    <xf numFmtId="164" fontId="29" fillId="0" borderId="0" xfId="0" applyFont="1" applyAlignment="1">
      <alignment/>
    </xf>
    <xf numFmtId="164" fontId="22" fillId="0" borderId="1" xfId="0" applyFont="1" applyBorder="1" applyAlignment="1">
      <alignment horizontal="center" vertical="center"/>
    </xf>
    <xf numFmtId="165" fontId="22" fillId="0" borderId="1" xfId="0" applyNumberFormat="1" applyFont="1" applyBorder="1" applyAlignment="1">
      <alignment/>
    </xf>
    <xf numFmtId="164" fontId="22" fillId="0" borderId="1" xfId="0" applyFont="1" applyBorder="1" applyAlignment="1">
      <alignment wrapText="1"/>
    </xf>
    <xf numFmtId="165" fontId="22" fillId="0" borderId="1" xfId="0" applyNumberFormat="1" applyFont="1" applyBorder="1" applyAlignment="1">
      <alignment horizontal="center" vertical="center"/>
    </xf>
    <xf numFmtId="172" fontId="22" fillId="5" borderId="1" xfId="0" applyNumberFormat="1" applyFont="1" applyFill="1" applyBorder="1" applyAlignment="1" applyProtection="1">
      <alignment horizontal="center" vertical="center"/>
      <protection locked="0"/>
    </xf>
    <xf numFmtId="172" fontId="22" fillId="0" borderId="1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center" vertical="center"/>
    </xf>
    <xf numFmtId="165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horizontal="center" vertical="center"/>
    </xf>
    <xf numFmtId="164" fontId="29" fillId="0" borderId="0" xfId="0" applyFont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Alignment="1">
      <alignment horizontal="right"/>
    </xf>
    <xf numFmtId="164" fontId="22" fillId="0" borderId="0" xfId="0" applyFont="1" applyBorder="1" applyAlignment="1">
      <alignment horizontal="right"/>
    </xf>
    <xf numFmtId="164" fontId="22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Border="1" applyAlignment="1">
      <alignment horizontal="right"/>
    </xf>
    <xf numFmtId="164" fontId="18" fillId="0" borderId="0" xfId="0" applyFont="1" applyBorder="1" applyAlignment="1">
      <alignment/>
    </xf>
    <xf numFmtId="164" fontId="26" fillId="0" borderId="0" xfId="0" applyFont="1" applyBorder="1" applyAlignment="1">
      <alignment horizontal="right"/>
    </xf>
    <xf numFmtId="164" fontId="40" fillId="0" borderId="0" xfId="0" applyFont="1" applyAlignment="1">
      <alignment horizontal="right"/>
    </xf>
    <xf numFmtId="164" fontId="29" fillId="0" borderId="0" xfId="0" applyFont="1" applyBorder="1" applyAlignment="1">
      <alignment horizontal="center" wrapText="1"/>
    </xf>
    <xf numFmtId="164" fontId="29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4" fontId="22" fillId="0" borderId="0" xfId="0" applyFont="1" applyBorder="1" applyAlignment="1">
      <alignment horizontal="center"/>
    </xf>
    <xf numFmtId="164" fontId="22" fillId="0" borderId="16" xfId="0" applyFont="1" applyBorder="1" applyAlignment="1">
      <alignment/>
    </xf>
    <xf numFmtId="164" fontId="22" fillId="0" borderId="16" xfId="0" applyFont="1" applyBorder="1" applyAlignment="1">
      <alignment horizontal="center"/>
    </xf>
    <xf numFmtId="164" fontId="18" fillId="0" borderId="16" xfId="0" applyFont="1" applyBorder="1" applyAlignment="1">
      <alignment/>
    </xf>
    <xf numFmtId="164" fontId="29" fillId="0" borderId="13" xfId="0" applyFont="1" applyBorder="1" applyAlignment="1">
      <alignment horizontal="center"/>
    </xf>
    <xf numFmtId="164" fontId="29" fillId="0" borderId="17" xfId="0" applyFont="1" applyBorder="1" applyAlignment="1">
      <alignment horizontal="center"/>
    </xf>
    <xf numFmtId="164" fontId="28" fillId="0" borderId="6" xfId="0" applyFont="1" applyBorder="1" applyAlignment="1">
      <alignment horizontal="center" wrapText="1"/>
    </xf>
    <xf numFmtId="164" fontId="28" fillId="0" borderId="6" xfId="0" applyFont="1" applyBorder="1" applyAlignment="1">
      <alignment horizontal="center"/>
    </xf>
    <xf numFmtId="164" fontId="29" fillId="0" borderId="6" xfId="0" applyFont="1" applyBorder="1" applyAlignment="1">
      <alignment horizontal="center"/>
    </xf>
    <xf numFmtId="164" fontId="29" fillId="0" borderId="0" xfId="0" applyFont="1" applyAlignment="1">
      <alignment horizontal="center"/>
    </xf>
    <xf numFmtId="164" fontId="41" fillId="0" borderId="0" xfId="0" applyFont="1" applyAlignment="1">
      <alignment horizontal="center"/>
    </xf>
    <xf numFmtId="164" fontId="22" fillId="0" borderId="1" xfId="0" applyFont="1" applyBorder="1" applyAlignment="1">
      <alignment/>
    </xf>
    <xf numFmtId="164" fontId="29" fillId="0" borderId="1" xfId="0" applyFont="1" applyBorder="1" applyAlignment="1">
      <alignment horizontal="left" vertical="center"/>
    </xf>
    <xf numFmtId="164" fontId="29" fillId="6" borderId="1" xfId="0" applyFont="1" applyFill="1" applyBorder="1" applyAlignment="1">
      <alignment horizontal="center" vertical="center"/>
    </xf>
    <xf numFmtId="164" fontId="28" fillId="0" borderId="1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left" vertical="center" wrapText="1"/>
    </xf>
    <xf numFmtId="164" fontId="18" fillId="0" borderId="1" xfId="0" applyFont="1" applyBorder="1" applyAlignment="1">
      <alignment horizontal="left" vertical="center"/>
    </xf>
    <xf numFmtId="164" fontId="42" fillId="0" borderId="0" xfId="0" applyFont="1" applyBorder="1" applyAlignment="1">
      <alignment horizontal="left" vertical="center" wrapText="1"/>
    </xf>
    <xf numFmtId="165" fontId="22" fillId="0" borderId="0" xfId="0" applyNumberFormat="1" applyFont="1" applyBorder="1" applyAlignment="1">
      <alignment/>
    </xf>
    <xf numFmtId="165" fontId="22" fillId="0" borderId="0" xfId="0" applyNumberFormat="1" applyFont="1" applyBorder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2" fillId="0" borderId="6" xfId="0" applyFont="1" applyBorder="1" applyAlignment="1">
      <alignment/>
    </xf>
    <xf numFmtId="165" fontId="28" fillId="0" borderId="1" xfId="0" applyNumberFormat="1" applyFont="1" applyBorder="1" applyAlignment="1">
      <alignment/>
    </xf>
    <xf numFmtId="164" fontId="18" fillId="0" borderId="1" xfId="0" applyFont="1" applyBorder="1" applyAlignment="1">
      <alignment/>
    </xf>
    <xf numFmtId="165" fontId="18" fillId="0" borderId="1" xfId="0" applyNumberFormat="1" applyFont="1" applyBorder="1" applyAlignment="1">
      <alignment horizontal="left"/>
    </xf>
    <xf numFmtId="165" fontId="22" fillId="0" borderId="1" xfId="0" applyNumberFormat="1" applyFont="1" applyBorder="1" applyAlignment="1">
      <alignment horizontal="left" vertical="center"/>
    </xf>
    <xf numFmtId="165" fontId="18" fillId="0" borderId="1" xfId="0" applyNumberFormat="1" applyFont="1" applyBorder="1" applyAlignment="1">
      <alignment/>
    </xf>
    <xf numFmtId="165" fontId="28" fillId="0" borderId="11" xfId="0" applyNumberFormat="1" applyFont="1" applyBorder="1" applyAlignment="1">
      <alignment/>
    </xf>
    <xf numFmtId="164" fontId="18" fillId="0" borderId="9" xfId="0" applyFont="1" applyBorder="1" applyAlignment="1">
      <alignment horizontal="left" vertical="center" wrapText="1"/>
    </xf>
    <xf numFmtId="164" fontId="18" fillId="0" borderId="10" xfId="0" applyFont="1" applyBorder="1" applyAlignment="1">
      <alignment horizontal="left" vertical="center" wrapText="1"/>
    </xf>
    <xf numFmtId="164" fontId="18" fillId="0" borderId="11" xfId="0" applyFont="1" applyBorder="1" applyAlignment="1">
      <alignment horizontal="left" vertical="center" wrapText="1"/>
    </xf>
    <xf numFmtId="164" fontId="28" fillId="0" borderId="1" xfId="0" applyFont="1" applyBorder="1" applyAlignment="1">
      <alignment horizontal="left" vertical="center"/>
    </xf>
    <xf numFmtId="164" fontId="42" fillId="0" borderId="1" xfId="0" applyFont="1" applyBorder="1" applyAlignment="1">
      <alignment horizontal="left" vertical="center" wrapText="1"/>
    </xf>
    <xf numFmtId="164" fontId="29" fillId="0" borderId="1" xfId="0" applyFont="1" applyBorder="1" applyAlignment="1">
      <alignment/>
    </xf>
    <xf numFmtId="164" fontId="43" fillId="0" borderId="1" xfId="0" applyFont="1" applyBorder="1" applyAlignment="1">
      <alignment horizontal="left" vertical="center" wrapText="1"/>
    </xf>
    <xf numFmtId="164" fontId="29" fillId="0" borderId="9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left" vertical="center"/>
    </xf>
    <xf numFmtId="165" fontId="22" fillId="0" borderId="6" xfId="0" applyNumberFormat="1" applyFont="1" applyBorder="1" applyAlignment="1">
      <alignment/>
    </xf>
    <xf numFmtId="165" fontId="22" fillId="0" borderId="6" xfId="0" applyNumberFormat="1" applyFont="1" applyBorder="1" applyAlignment="1">
      <alignment horizontal="center" vertical="center"/>
    </xf>
    <xf numFmtId="164" fontId="29" fillId="0" borderId="1" xfId="0" applyFont="1" applyBorder="1" applyAlignment="1">
      <alignment horizontal="left" vertical="center" wrapText="1"/>
    </xf>
    <xf numFmtId="164" fontId="28" fillId="0" borderId="9" xfId="0" applyFont="1" applyBorder="1" applyAlignment="1">
      <alignment horizontal="left" vertical="center"/>
    </xf>
    <xf numFmtId="164" fontId="29" fillId="0" borderId="10" xfId="0" applyFont="1" applyBorder="1" applyAlignment="1">
      <alignment horizontal="left" vertical="center"/>
    </xf>
    <xf numFmtId="164" fontId="29" fillId="0" borderId="11" xfId="0" applyFont="1" applyBorder="1" applyAlignment="1">
      <alignment horizontal="left" vertical="center"/>
    </xf>
    <xf numFmtId="164" fontId="18" fillId="0" borderId="0" xfId="0" applyFont="1" applyBorder="1" applyAlignment="1">
      <alignment horizontal="left" vertical="center" wrapText="1"/>
    </xf>
    <xf numFmtId="167" fontId="29" fillId="6" borderId="1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29" fillId="0" borderId="1" xfId="0" applyNumberFormat="1" applyFont="1" applyBorder="1" applyAlignment="1">
      <alignment horizontal="center"/>
    </xf>
    <xf numFmtId="167" fontId="29" fillId="0" borderId="1" xfId="0" applyNumberFormat="1" applyFont="1" applyBorder="1" applyAlignment="1">
      <alignment horizontal="center" vertical="center"/>
    </xf>
    <xf numFmtId="164" fontId="22" fillId="0" borderId="1" xfId="0" applyFont="1" applyBorder="1" applyAlignment="1">
      <alignment horizontal="left" vertical="center" wrapText="1"/>
    </xf>
    <xf numFmtId="167" fontId="22" fillId="0" borderId="1" xfId="0" applyNumberFormat="1" applyFont="1" applyBorder="1" applyAlignment="1">
      <alignment horizontal="center" vertical="center"/>
    </xf>
    <xf numFmtId="164" fontId="18" fillId="0" borderId="12" xfId="0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/>
    </xf>
    <xf numFmtId="167" fontId="22" fillId="0" borderId="6" xfId="0" applyNumberFormat="1" applyFont="1" applyBorder="1" applyAlignment="1">
      <alignment horizontal="center" vertical="center"/>
    </xf>
    <xf numFmtId="165" fontId="29" fillId="0" borderId="1" xfId="0" applyNumberFormat="1" applyFont="1" applyBorder="1" applyAlignment="1">
      <alignment horizontal="left"/>
    </xf>
    <xf numFmtId="164" fontId="41" fillId="6" borderId="1" xfId="0" applyFont="1" applyFill="1" applyBorder="1" applyAlignment="1">
      <alignment horizontal="center" vertical="center"/>
    </xf>
    <xf numFmtId="164" fontId="17" fillId="6" borderId="1" xfId="0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left"/>
    </xf>
    <xf numFmtId="164" fontId="22" fillId="6" borderId="1" xfId="0" applyFont="1" applyFill="1" applyBorder="1" applyAlignment="1">
      <alignment horizontal="center" vertical="center"/>
    </xf>
    <xf numFmtId="167" fontId="22" fillId="6" borderId="6" xfId="0" applyNumberFormat="1" applyFont="1" applyFill="1" applyBorder="1" applyAlignment="1">
      <alignment horizontal="center" vertical="center"/>
    </xf>
    <xf numFmtId="165" fontId="29" fillId="0" borderId="6" xfId="0" applyNumberFormat="1" applyFont="1" applyBorder="1" applyAlignment="1">
      <alignment/>
    </xf>
    <xf numFmtId="165" fontId="29" fillId="0" borderId="6" xfId="0" applyNumberFormat="1" applyFont="1" applyBorder="1" applyAlignment="1">
      <alignment horizontal="center" vertical="center"/>
    </xf>
    <xf numFmtId="164" fontId="18" fillId="0" borderId="9" xfId="0" applyFont="1" applyBorder="1" applyAlignment="1">
      <alignment/>
    </xf>
    <xf numFmtId="164" fontId="17" fillId="0" borderId="9" xfId="0" applyFont="1" applyBorder="1" applyAlignment="1">
      <alignment/>
    </xf>
    <xf numFmtId="164" fontId="41" fillId="0" borderId="1" xfId="0" applyFont="1" applyBorder="1" applyAlignment="1">
      <alignment horizontal="center" vertical="center"/>
    </xf>
    <xf numFmtId="167" fontId="41" fillId="6" borderId="1" xfId="0" applyNumberFormat="1" applyFont="1" applyFill="1" applyBorder="1" applyAlignment="1">
      <alignment horizontal="center" vertical="center"/>
    </xf>
    <xf numFmtId="164" fontId="2" fillId="0" borderId="0" xfId="0" applyFont="1" applyBorder="1" applyAlignment="1">
      <alignment horizontal="right" vertical="top" wrapText="1"/>
    </xf>
    <xf numFmtId="164" fontId="4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 vertical="top" wrapText="1"/>
    </xf>
    <xf numFmtId="164" fontId="2" fillId="0" borderId="0" xfId="0" applyFont="1" applyBorder="1" applyAlignment="1">
      <alignment horizontal="right" vertical="center" wrapText="1"/>
    </xf>
    <xf numFmtId="164" fontId="44" fillId="0" borderId="0" xfId="0" applyFont="1" applyBorder="1" applyAlignment="1">
      <alignment horizontal="right" wrapText="1"/>
    </xf>
    <xf numFmtId="164" fontId="4" fillId="0" borderId="0" xfId="0" applyFont="1" applyAlignment="1">
      <alignment horizontal="right" vertical="top" wrapText="1"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 wrapText="1"/>
    </xf>
    <xf numFmtId="165" fontId="18" fillId="0" borderId="0" xfId="0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164" fontId="2" fillId="0" borderId="14" xfId="0" applyFont="1" applyBorder="1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45" fillId="0" borderId="14" xfId="0" applyFont="1" applyBorder="1" applyAlignment="1">
      <alignment wrapText="1"/>
    </xf>
    <xf numFmtId="164" fontId="45" fillId="0" borderId="11" xfId="0" applyFont="1" applyBorder="1" applyAlignment="1">
      <alignment wrapText="1"/>
    </xf>
    <xf numFmtId="164" fontId="2" fillId="0" borderId="12" xfId="0" applyFont="1" applyBorder="1" applyAlignment="1">
      <alignment vertical="center" wrapText="1"/>
    </xf>
    <xf numFmtId="164" fontId="2" fillId="0" borderId="1" xfId="0" applyFont="1" applyBorder="1" applyAlignment="1">
      <alignment vertical="center"/>
    </xf>
    <xf numFmtId="164" fontId="2" fillId="0" borderId="9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8" fontId="2" fillId="0" borderId="6" xfId="0" applyNumberFormat="1" applyFont="1" applyBorder="1" applyAlignment="1">
      <alignment horizontal="center" vertical="center"/>
    </xf>
    <xf numFmtId="164" fontId="2" fillId="0" borderId="0" xfId="0" applyFont="1" applyAlignment="1">
      <alignment wrapText="1"/>
    </xf>
    <xf numFmtId="164" fontId="2" fillId="0" borderId="5" xfId="0" applyFont="1" applyBorder="1" applyAlignment="1">
      <alignment horizontal="left" vertical="center" wrapText="1"/>
    </xf>
    <xf numFmtId="164" fontId="2" fillId="0" borderId="13" xfId="0" applyFont="1" applyBorder="1" applyAlignment="1">
      <alignment horizontal="left" vertical="center" wrapText="1"/>
    </xf>
    <xf numFmtId="164" fontId="2" fillId="0" borderId="0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"/>
    </xf>
    <xf numFmtId="164" fontId="4" fillId="0" borderId="0" xfId="0" applyFont="1" applyBorder="1" applyAlignment="1">
      <alignment/>
    </xf>
    <xf numFmtId="165" fontId="26" fillId="0" borderId="0" xfId="0" applyNumberFormat="1" applyFont="1" applyBorder="1" applyAlignment="1">
      <alignment horizontal="center" wrapText="1"/>
    </xf>
    <xf numFmtId="165" fontId="26" fillId="0" borderId="0" xfId="0" applyNumberFormat="1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wrapText="1"/>
    </xf>
    <xf numFmtId="164" fontId="2" fillId="0" borderId="1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48235"/>
      <rgbColor rgb="00800080"/>
      <rgbColor rgb="00008080"/>
      <rgbColor rgb="00AFABAB"/>
      <rgbColor rgb="00808080"/>
      <rgbColor rgb="009999FF"/>
      <rgbColor rgb="007030A0"/>
      <rgbColor rgb="00FFFFCC"/>
      <rgbColor rgb="00CCFFFF"/>
      <rgbColor rgb="00660066"/>
      <rgbColor rgb="00DE567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BE5D6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7;&#1089;&#1089;&#1080;&#1080;%202019%20&#1075;&#1086;&#1076;\&#8470;41%20&#1086;&#1090;%2017.06.2019%20&#1075;\&#8470;114%20&#1086;&#1090;%2017.06.2019%20&#1075;.%20&#1054;%20&#1074;&#1085;&#1077;&#1089;&#1077;&#1085;&#1080;&#1080;%20&#1080;&#1079;&#1084;&#1077;&#1085;&#1077;&#1085;&#1080;&#1081;%20&#1074;%20&#1073;&#1102;&#1076;&#1078;&#1077;&#1090;\&#1044;&#1086;&#1082;&#1091;&#1084;&#1077;&#1085;&#1090;&#1099;%20&#1056;&#1099;&#1085;&#1076;&#1080;&#1085;&#1072;\2013&#1075;&#1086;&#1076;\&#1089;&#1077;&#1089;&#1089;&#1080;&#1080;\&#1053;&#1086;&#1103;&#1073;&#1088;&#1100;\&#1055;&#1088;&#1080;&#1083;%2012%20&#1060;&#1091;&#1085;&#1082;&#1094;&#1080;&#1086;&#1085;&#1072;&#1083;&#1100;&#1085;&#1072;&#1103;%20&#1089;&#1090;&#1088;&#1091;&#1082;&#1090;&#1091;&#1088;&#1072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"/>
      <sheetName val="Ведомст"/>
      <sheetName val="Лист3"/>
    </sheetNames>
    <sheetDataSet>
      <sheetData sheetId="0">
        <row r="213">
          <cell r="A213" t="str">
            <v>ЖИЛИЩНО-КОММУНАЛЬНОЕ ХОЗЯЙСТВО</v>
          </cell>
        </row>
        <row r="214">
          <cell r="A214" t="str">
            <v>Коммунальное хозяйство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Q113"/>
  <sheetViews>
    <sheetView tabSelected="1" workbookViewId="0" topLeftCell="A2">
      <selection activeCell="N4" sqref="N4"/>
    </sheetView>
  </sheetViews>
  <sheetFormatPr defaultColWidth="9.140625" defaultRowHeight="15"/>
  <cols>
    <col min="1" max="1" width="11.57421875" style="0" customWidth="1"/>
    <col min="2" max="2" width="40.00390625" style="0" customWidth="1"/>
    <col min="3" max="3" width="4.57421875" style="0" customWidth="1"/>
    <col min="4" max="4" width="6.7109375" style="0" customWidth="1"/>
    <col min="5" max="5" width="11.00390625" style="0" customWidth="1"/>
    <col min="6" max="6" width="6.140625" style="0" customWidth="1"/>
    <col min="7" max="7" width="5.00390625" style="0" customWidth="1"/>
    <col min="8" max="8" width="4.8515625" style="0" customWidth="1"/>
    <col min="9" max="9" width="15.7109375" style="0" customWidth="1"/>
    <col min="10" max="10" width="15.140625" style="0" customWidth="1"/>
    <col min="11" max="11" width="14.421875" style="0" customWidth="1"/>
    <col min="12" max="12" width="13.7109375" style="0" customWidth="1"/>
    <col min="13" max="13" width="16.00390625" style="0" customWidth="1"/>
    <col min="14" max="16384" width="8.7109375" style="0" customWidth="1"/>
  </cols>
  <sheetData>
    <row r="1" spans="1:13" ht="21" customHeight="1" hidden="1">
      <c r="A1" s="1"/>
      <c r="F1" s="2"/>
      <c r="G1" s="3"/>
      <c r="H1" s="3"/>
      <c r="I1" s="3"/>
      <c r="J1" s="3"/>
      <c r="K1" s="3"/>
      <c r="L1" s="3"/>
      <c r="M1" s="3"/>
    </row>
    <row r="2" spans="1:13" ht="12.75" customHeight="1">
      <c r="A2" s="1"/>
      <c r="F2" s="2"/>
      <c r="G2" s="4" t="s">
        <v>0</v>
      </c>
      <c r="H2" s="4"/>
      <c r="I2" s="4"/>
      <c r="J2" s="4"/>
      <c r="K2" s="4"/>
      <c r="L2" s="4"/>
      <c r="M2" s="4"/>
    </row>
    <row r="3" spans="1:13" ht="24.75" customHeight="1">
      <c r="A3" s="1"/>
      <c r="F3" s="2"/>
      <c r="G3" s="5" t="s">
        <v>1</v>
      </c>
      <c r="H3" s="5"/>
      <c r="I3" s="5"/>
      <c r="J3" s="5"/>
      <c r="K3" s="6"/>
      <c r="L3" s="6"/>
      <c r="M3" s="6"/>
    </row>
    <row r="4" spans="1:13" ht="12.75" customHeight="1">
      <c r="A4" s="1"/>
      <c r="F4" s="2"/>
      <c r="G4" s="4" t="s">
        <v>2</v>
      </c>
      <c r="H4" s="4"/>
      <c r="I4" s="4"/>
      <c r="J4" s="4"/>
      <c r="K4" s="4"/>
      <c r="L4" s="4"/>
      <c r="M4" s="4"/>
    </row>
    <row r="5" spans="1:13" ht="12.75" customHeight="1">
      <c r="A5" s="1"/>
      <c r="F5" s="2"/>
      <c r="G5" s="4" t="s">
        <v>3</v>
      </c>
      <c r="H5" s="4"/>
      <c r="I5" s="4"/>
      <c r="J5" s="4"/>
      <c r="K5" s="4"/>
      <c r="L5" s="4"/>
      <c r="M5" s="4"/>
    </row>
    <row r="6" spans="1:6" ht="12.75" customHeight="1">
      <c r="A6" s="1"/>
      <c r="F6" s="2"/>
    </row>
    <row r="7" spans="1:9" ht="12.75" customHeight="1">
      <c r="A7" s="7" t="s">
        <v>4</v>
      </c>
      <c r="B7" s="7"/>
      <c r="C7" s="7"/>
      <c r="D7" s="7"/>
      <c r="E7" s="7"/>
      <c r="F7" s="7"/>
      <c r="G7" s="7"/>
      <c r="H7" s="7"/>
      <c r="I7" s="7"/>
    </row>
    <row r="8" spans="1:13" ht="15" customHeight="1">
      <c r="A8" s="7" t="s">
        <v>5</v>
      </c>
      <c r="B8" s="7"/>
      <c r="C8" s="7"/>
      <c r="D8" s="7"/>
      <c r="E8" s="7"/>
      <c r="F8" s="7"/>
      <c r="G8" s="7"/>
      <c r="H8" s="7"/>
      <c r="I8" s="7"/>
      <c r="L8" s="8" t="s">
        <v>6</v>
      </c>
      <c r="M8" s="8"/>
    </row>
    <row r="9" spans="1:13" ht="12.75" customHeight="1">
      <c r="A9" s="9" t="s">
        <v>7</v>
      </c>
      <c r="B9" s="9"/>
      <c r="C9" s="9"/>
      <c r="D9" s="9"/>
      <c r="E9" s="9"/>
      <c r="F9" s="9"/>
      <c r="G9" s="9"/>
      <c r="H9" s="9"/>
      <c r="I9" s="9"/>
      <c r="J9" s="10" t="s">
        <v>8</v>
      </c>
      <c r="K9" s="10"/>
      <c r="L9" s="11" t="s">
        <v>9</v>
      </c>
      <c r="M9" s="11"/>
    </row>
    <row r="10" spans="1:13" ht="12.75" customHeight="1">
      <c r="A10" s="12" t="s">
        <v>10</v>
      </c>
      <c r="B10" s="12"/>
      <c r="C10" s="12"/>
      <c r="D10" s="12"/>
      <c r="E10" s="12"/>
      <c r="F10" s="12"/>
      <c r="G10" s="12"/>
      <c r="H10" s="12"/>
      <c r="I10" s="12"/>
      <c r="J10" s="10" t="s">
        <v>11</v>
      </c>
      <c r="K10" s="10"/>
      <c r="L10" s="13" t="s">
        <v>12</v>
      </c>
      <c r="M10" s="13"/>
    </row>
    <row r="11" spans="1:17" ht="12.75" customHeight="1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0" t="s">
        <v>14</v>
      </c>
      <c r="K11" s="10"/>
      <c r="L11" s="8">
        <v>14752407</v>
      </c>
      <c r="M11" s="8"/>
      <c r="N11" s="12"/>
      <c r="O11" s="12"/>
      <c r="P11" s="12"/>
      <c r="Q11" s="12"/>
    </row>
    <row r="12" spans="1:17" ht="12.75" customHeight="1">
      <c r="A12" s="12" t="s">
        <v>15</v>
      </c>
      <c r="B12" s="12"/>
      <c r="C12" s="12"/>
      <c r="D12" s="12"/>
      <c r="E12" s="12"/>
      <c r="F12" s="12"/>
      <c r="G12" s="12"/>
      <c r="H12" s="12"/>
      <c r="I12" s="12"/>
      <c r="J12" s="10" t="s">
        <v>16</v>
      </c>
      <c r="K12" s="10"/>
      <c r="L12" s="14" t="s">
        <v>17</v>
      </c>
      <c r="M12" s="14"/>
      <c r="N12" s="12"/>
      <c r="O12" s="12"/>
      <c r="P12" s="12"/>
      <c r="Q12" s="12"/>
    </row>
    <row r="13" spans="1:17" ht="12.75" customHeight="1">
      <c r="A13" s="1"/>
      <c r="B13" s="15"/>
      <c r="C13" s="15"/>
      <c r="D13" s="15"/>
      <c r="E13" s="15"/>
      <c r="F13" s="15"/>
      <c r="G13" s="15"/>
      <c r="H13" s="15"/>
      <c r="I13" s="15"/>
      <c r="J13" s="10" t="s">
        <v>18</v>
      </c>
      <c r="K13" s="10"/>
      <c r="L13" s="8">
        <v>79618408</v>
      </c>
      <c r="M13" s="8"/>
      <c r="N13" s="12"/>
      <c r="O13" s="12"/>
      <c r="P13" s="12"/>
      <c r="Q13" s="12"/>
    </row>
    <row r="14" spans="1:17" ht="12.75" customHeight="1">
      <c r="A14" s="4" t="s">
        <v>19</v>
      </c>
      <c r="B14" s="4"/>
      <c r="C14" s="4"/>
      <c r="D14" s="4"/>
      <c r="E14" s="4"/>
      <c r="F14" s="4"/>
      <c r="G14" s="4"/>
      <c r="H14" s="4"/>
      <c r="I14" s="4"/>
      <c r="J14" s="10" t="s">
        <v>20</v>
      </c>
      <c r="K14" s="10"/>
      <c r="L14" s="8">
        <v>384</v>
      </c>
      <c r="M14" s="8"/>
      <c r="N14" s="12"/>
      <c r="O14" s="12"/>
      <c r="P14" s="12"/>
      <c r="Q14" s="12"/>
    </row>
    <row r="15" spans="1:17" ht="17.25" customHeight="1">
      <c r="A15" s="16" t="s">
        <v>21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2"/>
      <c r="O15" s="12"/>
      <c r="P15" s="12"/>
      <c r="Q15" s="12"/>
    </row>
    <row r="16" spans="1:13" s="19" customFormat="1" ht="23.25" customHeight="1">
      <c r="A16" s="17" t="s">
        <v>22</v>
      </c>
      <c r="B16" s="18" t="s">
        <v>23</v>
      </c>
      <c r="C16" s="8" t="s">
        <v>24</v>
      </c>
      <c r="D16" s="8"/>
      <c r="E16" s="8"/>
      <c r="F16" s="8"/>
      <c r="G16" s="8"/>
      <c r="H16" s="8"/>
      <c r="I16" s="18" t="s">
        <v>25</v>
      </c>
      <c r="J16" s="8" t="s">
        <v>26</v>
      </c>
      <c r="K16" s="8" t="s">
        <v>27</v>
      </c>
      <c r="L16" s="8" t="s">
        <v>28</v>
      </c>
      <c r="M16" s="8" t="s">
        <v>29</v>
      </c>
    </row>
    <row r="17" spans="1:13" ht="21.75" customHeight="1">
      <c r="A17" s="17"/>
      <c r="B17" s="17"/>
      <c r="C17" s="20" t="s">
        <v>30</v>
      </c>
      <c r="D17" s="20" t="s">
        <v>31</v>
      </c>
      <c r="E17" s="20" t="s">
        <v>32</v>
      </c>
      <c r="F17" s="21" t="s">
        <v>33</v>
      </c>
      <c r="G17" s="20" t="s">
        <v>34</v>
      </c>
      <c r="H17" s="22" t="s">
        <v>35</v>
      </c>
      <c r="I17" s="18"/>
      <c r="J17" s="8"/>
      <c r="K17" s="8"/>
      <c r="L17" s="8"/>
      <c r="M17" s="8"/>
    </row>
    <row r="18" spans="1:13" ht="20.25" customHeight="1">
      <c r="A18" s="23" t="s">
        <v>36</v>
      </c>
      <c r="B18" s="24" t="s">
        <v>37</v>
      </c>
      <c r="C18" s="8">
        <v>759</v>
      </c>
      <c r="D18" s="8" t="s">
        <v>38</v>
      </c>
      <c r="E18" s="25" t="s">
        <v>39</v>
      </c>
      <c r="F18" s="11" t="s">
        <v>40</v>
      </c>
      <c r="G18" s="11" t="s">
        <v>41</v>
      </c>
      <c r="H18" s="11"/>
      <c r="I18" s="26">
        <f aca="true" t="shared" si="0" ref="I18:I39">J18+K18+L18+M18</f>
        <v>666678</v>
      </c>
      <c r="J18" s="27">
        <v>146405</v>
      </c>
      <c r="K18" s="27">
        <v>227460</v>
      </c>
      <c r="L18" s="27">
        <v>146405</v>
      </c>
      <c r="M18" s="27">
        <v>146408</v>
      </c>
    </row>
    <row r="19" spans="1:13" ht="20.25" customHeight="1">
      <c r="A19" s="23"/>
      <c r="B19" s="28" t="s">
        <v>42</v>
      </c>
      <c r="C19" s="8">
        <v>759</v>
      </c>
      <c r="D19" s="8" t="s">
        <v>38</v>
      </c>
      <c r="E19" s="25" t="s">
        <v>39</v>
      </c>
      <c r="F19" s="11" t="s">
        <v>43</v>
      </c>
      <c r="G19" s="11" t="s">
        <v>44</v>
      </c>
      <c r="H19" s="11"/>
      <c r="I19" s="26">
        <f t="shared" si="0"/>
        <v>201337</v>
      </c>
      <c r="J19" s="27">
        <v>44214</v>
      </c>
      <c r="K19" s="27">
        <v>68693</v>
      </c>
      <c r="L19" s="27">
        <v>44214</v>
      </c>
      <c r="M19" s="27">
        <v>44216</v>
      </c>
    </row>
    <row r="20" spans="1:13" ht="24.75" customHeight="1">
      <c r="A20" s="23"/>
      <c r="B20" s="29" t="s">
        <v>45</v>
      </c>
      <c r="C20" s="30"/>
      <c r="D20" s="30"/>
      <c r="E20" s="25"/>
      <c r="F20" s="25"/>
      <c r="G20" s="25"/>
      <c r="H20" s="25"/>
      <c r="I20" s="31">
        <f t="shared" si="0"/>
        <v>868015</v>
      </c>
      <c r="J20" s="32">
        <f>SUM(J18:J19)</f>
        <v>190619</v>
      </c>
      <c r="K20" s="32">
        <f>SUM(K18:K19)</f>
        <v>296153</v>
      </c>
      <c r="L20" s="32">
        <f>SUM(L18:L19)</f>
        <v>190619</v>
      </c>
      <c r="M20" s="32">
        <f>SUM(M18:M19)</f>
        <v>190624</v>
      </c>
    </row>
    <row r="21" spans="1:13" ht="24.75" customHeight="1">
      <c r="A21" s="33" t="s">
        <v>46</v>
      </c>
      <c r="B21" s="24" t="s">
        <v>37</v>
      </c>
      <c r="C21" s="8">
        <v>759</v>
      </c>
      <c r="D21" s="8" t="s">
        <v>47</v>
      </c>
      <c r="E21" s="25" t="s">
        <v>48</v>
      </c>
      <c r="F21" s="11" t="s">
        <v>40</v>
      </c>
      <c r="G21" s="11" t="s">
        <v>41</v>
      </c>
      <c r="H21" s="11"/>
      <c r="I21" s="26">
        <f t="shared" si="0"/>
        <v>1896053</v>
      </c>
      <c r="J21" s="34">
        <v>474012</v>
      </c>
      <c r="K21" s="34">
        <v>474013</v>
      </c>
      <c r="L21" s="34">
        <v>474012</v>
      </c>
      <c r="M21" s="34">
        <v>474016</v>
      </c>
    </row>
    <row r="22" spans="1:13" ht="24.75" customHeight="1">
      <c r="A22" s="33"/>
      <c r="B22" s="28" t="s">
        <v>42</v>
      </c>
      <c r="C22" s="8">
        <v>759</v>
      </c>
      <c r="D22" s="8" t="s">
        <v>47</v>
      </c>
      <c r="E22" s="25" t="s">
        <v>48</v>
      </c>
      <c r="F22" s="11" t="s">
        <v>43</v>
      </c>
      <c r="G22" s="11" t="s">
        <v>44</v>
      </c>
      <c r="H22" s="11"/>
      <c r="I22" s="26">
        <f t="shared" si="0"/>
        <v>572609</v>
      </c>
      <c r="J22" s="27">
        <v>143152</v>
      </c>
      <c r="K22" s="27">
        <v>143153</v>
      </c>
      <c r="L22" s="27">
        <v>143152</v>
      </c>
      <c r="M22" s="27">
        <v>143152</v>
      </c>
    </row>
    <row r="23" spans="1:13" ht="20.25" customHeight="1">
      <c r="A23" s="33"/>
      <c r="B23" s="28" t="s">
        <v>49</v>
      </c>
      <c r="C23" s="8">
        <v>760</v>
      </c>
      <c r="D23" s="8" t="s">
        <v>47</v>
      </c>
      <c r="E23" s="25" t="s">
        <v>48</v>
      </c>
      <c r="F23" s="11" t="s">
        <v>43</v>
      </c>
      <c r="G23" s="11" t="s">
        <v>50</v>
      </c>
      <c r="H23" s="11"/>
      <c r="I23" s="26">
        <f t="shared" si="0"/>
        <v>0</v>
      </c>
      <c r="J23" s="27">
        <v>0</v>
      </c>
      <c r="K23" s="27">
        <v>0</v>
      </c>
      <c r="L23" s="27">
        <v>0</v>
      </c>
      <c r="M23" s="27">
        <v>0</v>
      </c>
    </row>
    <row r="24" spans="1:13" ht="27" customHeight="1">
      <c r="A24" s="33"/>
      <c r="B24" s="35" t="s">
        <v>51</v>
      </c>
      <c r="C24" s="8">
        <v>759</v>
      </c>
      <c r="D24" s="8" t="s">
        <v>47</v>
      </c>
      <c r="E24" s="25" t="s">
        <v>48</v>
      </c>
      <c r="F24" s="11" t="s">
        <v>52</v>
      </c>
      <c r="G24" s="11" t="s">
        <v>53</v>
      </c>
      <c r="H24" s="11" t="s">
        <v>54</v>
      </c>
      <c r="I24" s="26">
        <f t="shared" si="0"/>
        <v>40000</v>
      </c>
      <c r="J24" s="27">
        <v>10000</v>
      </c>
      <c r="K24" s="27">
        <v>10000</v>
      </c>
      <c r="L24" s="27">
        <v>10000</v>
      </c>
      <c r="M24" s="27">
        <v>10000</v>
      </c>
    </row>
    <row r="25" spans="1:13" ht="21.75" customHeight="1">
      <c r="A25" s="33"/>
      <c r="B25" s="35" t="s">
        <v>55</v>
      </c>
      <c r="C25" s="8">
        <v>759</v>
      </c>
      <c r="D25" s="8" t="s">
        <v>47</v>
      </c>
      <c r="E25" s="25" t="s">
        <v>48</v>
      </c>
      <c r="F25" s="11" t="s">
        <v>52</v>
      </c>
      <c r="G25" s="11" t="s">
        <v>56</v>
      </c>
      <c r="H25" s="11" t="s">
        <v>57</v>
      </c>
      <c r="I25" s="26">
        <f t="shared" si="0"/>
        <v>10000</v>
      </c>
      <c r="J25" s="27">
        <v>2500</v>
      </c>
      <c r="K25" s="27">
        <v>2500</v>
      </c>
      <c r="L25" s="27">
        <v>2500</v>
      </c>
      <c r="M25" s="27">
        <v>2500</v>
      </c>
    </row>
    <row r="26" spans="1:13" ht="31.5" customHeight="1">
      <c r="A26" s="33"/>
      <c r="B26" s="35" t="s">
        <v>58</v>
      </c>
      <c r="C26" s="8">
        <v>759</v>
      </c>
      <c r="D26" s="8" t="s">
        <v>47</v>
      </c>
      <c r="E26" s="25" t="s">
        <v>48</v>
      </c>
      <c r="F26" s="11" t="s">
        <v>52</v>
      </c>
      <c r="G26" s="11" t="s">
        <v>59</v>
      </c>
      <c r="H26" s="11"/>
      <c r="I26" s="26">
        <f t="shared" si="0"/>
        <v>20000</v>
      </c>
      <c r="J26" s="27">
        <v>5000</v>
      </c>
      <c r="K26" s="27">
        <v>5000</v>
      </c>
      <c r="L26" s="27">
        <v>5000</v>
      </c>
      <c r="M26" s="27">
        <v>5000</v>
      </c>
    </row>
    <row r="27" spans="1:13" ht="98.25" customHeight="1">
      <c r="A27" s="33"/>
      <c r="B27" s="35" t="s">
        <v>60</v>
      </c>
      <c r="C27" s="8">
        <v>759</v>
      </c>
      <c r="D27" s="8" t="s">
        <v>47</v>
      </c>
      <c r="E27" s="25" t="s">
        <v>48</v>
      </c>
      <c r="F27" s="11" t="s">
        <v>52</v>
      </c>
      <c r="G27" s="11" t="s">
        <v>61</v>
      </c>
      <c r="H27" s="11"/>
      <c r="I27" s="26">
        <f t="shared" si="0"/>
        <v>38000</v>
      </c>
      <c r="J27" s="27">
        <v>9500</v>
      </c>
      <c r="K27" s="27">
        <v>9500</v>
      </c>
      <c r="L27" s="27">
        <v>9500</v>
      </c>
      <c r="M27" s="27">
        <v>9500</v>
      </c>
    </row>
    <row r="28" spans="1:13" ht="15" customHeight="1">
      <c r="A28" s="33"/>
      <c r="B28" s="35" t="s">
        <v>62</v>
      </c>
      <c r="C28" s="8">
        <v>759</v>
      </c>
      <c r="D28" s="8" t="s">
        <v>47</v>
      </c>
      <c r="E28" s="25" t="s">
        <v>48</v>
      </c>
      <c r="F28" s="11" t="s">
        <v>52</v>
      </c>
      <c r="G28" s="11" t="s">
        <v>63</v>
      </c>
      <c r="H28" s="11"/>
      <c r="I28" s="26">
        <f t="shared" si="0"/>
        <v>10000</v>
      </c>
      <c r="J28" s="27">
        <v>0</v>
      </c>
      <c r="K28" s="27">
        <v>10000</v>
      </c>
      <c r="L28" s="27">
        <v>0</v>
      </c>
      <c r="M28" s="27">
        <v>0</v>
      </c>
    </row>
    <row r="29" spans="1:13" s="36" customFormat="1" ht="16.5" customHeight="1">
      <c r="A29" s="33"/>
      <c r="B29" s="24" t="s">
        <v>64</v>
      </c>
      <c r="C29" s="8">
        <v>759</v>
      </c>
      <c r="D29" s="8" t="s">
        <v>47</v>
      </c>
      <c r="E29" s="25" t="s">
        <v>48</v>
      </c>
      <c r="F29" s="11" t="s">
        <v>52</v>
      </c>
      <c r="G29" s="11" t="s">
        <v>65</v>
      </c>
      <c r="H29" s="11"/>
      <c r="I29" s="26">
        <f t="shared" si="0"/>
        <v>160000</v>
      </c>
      <c r="J29" s="26">
        <f>SUM(J30:J32)</f>
        <v>40000</v>
      </c>
      <c r="K29" s="26">
        <f>SUM(K30:K32)</f>
        <v>40000</v>
      </c>
      <c r="L29" s="26">
        <f>SUM(L30:L32)</f>
        <v>40000</v>
      </c>
      <c r="M29" s="26">
        <f>SUM(M30:M32)</f>
        <v>40000</v>
      </c>
    </row>
    <row r="30" spans="1:13" ht="27" customHeight="1">
      <c r="A30" s="33"/>
      <c r="B30" s="37" t="s">
        <v>66</v>
      </c>
      <c r="C30" s="38">
        <v>759</v>
      </c>
      <c r="D30" s="38" t="s">
        <v>47</v>
      </c>
      <c r="E30" s="25" t="s">
        <v>48</v>
      </c>
      <c r="F30" s="39" t="s">
        <v>52</v>
      </c>
      <c r="G30" s="39" t="s">
        <v>65</v>
      </c>
      <c r="H30" s="40" t="s">
        <v>67</v>
      </c>
      <c r="I30" s="26">
        <f t="shared" si="0"/>
        <v>140000</v>
      </c>
      <c r="J30" s="41">
        <v>35000</v>
      </c>
      <c r="K30" s="41">
        <v>35000</v>
      </c>
      <c r="L30" s="41">
        <v>35000</v>
      </c>
      <c r="M30" s="41">
        <v>35000</v>
      </c>
    </row>
    <row r="31" spans="1:13" ht="30.75" customHeight="1">
      <c r="A31" s="33"/>
      <c r="B31" s="37" t="s">
        <v>68</v>
      </c>
      <c r="C31" s="38">
        <v>759</v>
      </c>
      <c r="D31" s="38" t="s">
        <v>47</v>
      </c>
      <c r="E31" s="25" t="s">
        <v>48</v>
      </c>
      <c r="F31" s="39" t="s">
        <v>52</v>
      </c>
      <c r="G31" s="39" t="s">
        <v>65</v>
      </c>
      <c r="H31" s="40" t="s">
        <v>69</v>
      </c>
      <c r="I31" s="26">
        <f t="shared" si="0"/>
        <v>10000</v>
      </c>
      <c r="J31" s="41">
        <v>2500</v>
      </c>
      <c r="K31" s="41">
        <v>2500</v>
      </c>
      <c r="L31" s="41">
        <v>2500</v>
      </c>
      <c r="M31" s="41">
        <v>2500</v>
      </c>
    </row>
    <row r="32" spans="1:13" ht="28.5" customHeight="1">
      <c r="A32" s="33"/>
      <c r="B32" s="37" t="s">
        <v>70</v>
      </c>
      <c r="C32" s="38">
        <v>759</v>
      </c>
      <c r="D32" s="38" t="s">
        <v>47</v>
      </c>
      <c r="E32" s="25" t="s">
        <v>48</v>
      </c>
      <c r="F32" s="39" t="s">
        <v>52</v>
      </c>
      <c r="G32" s="39" t="s">
        <v>65</v>
      </c>
      <c r="H32" s="40" t="s">
        <v>71</v>
      </c>
      <c r="I32" s="26">
        <f t="shared" si="0"/>
        <v>10000</v>
      </c>
      <c r="J32" s="41">
        <v>2500</v>
      </c>
      <c r="K32" s="41">
        <v>2500</v>
      </c>
      <c r="L32" s="41">
        <v>2500</v>
      </c>
      <c r="M32" s="41">
        <v>2500</v>
      </c>
    </row>
    <row r="33" spans="1:13" ht="27" customHeight="1">
      <c r="A33" s="33"/>
      <c r="B33" s="35" t="s">
        <v>72</v>
      </c>
      <c r="C33" s="8">
        <v>759</v>
      </c>
      <c r="D33" s="8" t="s">
        <v>47</v>
      </c>
      <c r="E33" s="25" t="s">
        <v>48</v>
      </c>
      <c r="F33" s="11" t="s">
        <v>73</v>
      </c>
      <c r="G33" s="11" t="s">
        <v>74</v>
      </c>
      <c r="H33" s="11"/>
      <c r="I33" s="26">
        <f t="shared" si="0"/>
        <v>6000</v>
      </c>
      <c r="J33" s="27">
        <v>1500</v>
      </c>
      <c r="K33" s="27">
        <v>1500</v>
      </c>
      <c r="L33" s="27">
        <v>1500</v>
      </c>
      <c r="M33" s="27">
        <v>1500</v>
      </c>
    </row>
    <row r="34" spans="1:13" ht="17.25" customHeight="1">
      <c r="A34" s="33"/>
      <c r="B34" s="35" t="s">
        <v>75</v>
      </c>
      <c r="C34" s="8">
        <v>759</v>
      </c>
      <c r="D34" s="8" t="s">
        <v>47</v>
      </c>
      <c r="E34" s="25" t="s">
        <v>48</v>
      </c>
      <c r="F34" s="11" t="s">
        <v>76</v>
      </c>
      <c r="G34" s="11" t="s">
        <v>74</v>
      </c>
      <c r="H34" s="11"/>
      <c r="I34" s="26">
        <f t="shared" si="0"/>
        <v>3500</v>
      </c>
      <c r="J34" s="27">
        <v>1250</v>
      </c>
      <c r="K34" s="27">
        <v>750</v>
      </c>
      <c r="L34" s="27">
        <v>750</v>
      </c>
      <c r="M34" s="27">
        <v>750</v>
      </c>
    </row>
    <row r="35" spans="1:13" ht="32.25" customHeight="1" hidden="1">
      <c r="A35" s="33"/>
      <c r="B35" s="35" t="s">
        <v>77</v>
      </c>
      <c r="C35" s="8">
        <v>759</v>
      </c>
      <c r="D35" s="8" t="s">
        <v>47</v>
      </c>
      <c r="E35" s="25" t="s">
        <v>48</v>
      </c>
      <c r="F35" s="11" t="s">
        <v>78</v>
      </c>
      <c r="G35" s="11" t="s">
        <v>79</v>
      </c>
      <c r="H35" s="11"/>
      <c r="I35" s="26">
        <f t="shared" si="0"/>
        <v>0</v>
      </c>
      <c r="J35" s="27"/>
      <c r="K35" s="27"/>
      <c r="L35" s="27"/>
      <c r="M35" s="27"/>
    </row>
    <row r="36" spans="1:13" s="19" customFormat="1" ht="28.5" customHeight="1" hidden="1">
      <c r="A36" s="33"/>
      <c r="B36" s="35" t="s">
        <v>80</v>
      </c>
      <c r="C36" s="8">
        <v>759</v>
      </c>
      <c r="D36" s="8" t="s">
        <v>47</v>
      </c>
      <c r="E36" s="25" t="s">
        <v>48</v>
      </c>
      <c r="F36" s="11" t="s">
        <v>78</v>
      </c>
      <c r="G36" s="11" t="s">
        <v>79</v>
      </c>
      <c r="H36" s="11"/>
      <c r="I36" s="26">
        <f t="shared" si="0"/>
        <v>0</v>
      </c>
      <c r="J36" s="32"/>
      <c r="K36" s="27"/>
      <c r="L36" s="32"/>
      <c r="M36" s="32"/>
    </row>
    <row r="37" spans="1:13" ht="14.25" customHeight="1">
      <c r="A37" s="33"/>
      <c r="B37" s="24" t="s">
        <v>81</v>
      </c>
      <c r="C37" s="8">
        <v>759</v>
      </c>
      <c r="D37" s="8" t="s">
        <v>47</v>
      </c>
      <c r="E37" s="25" t="s">
        <v>48</v>
      </c>
      <c r="F37" s="11" t="s">
        <v>82</v>
      </c>
      <c r="G37" s="11" t="s">
        <v>74</v>
      </c>
      <c r="H37" s="11"/>
      <c r="I37" s="26">
        <f t="shared" si="0"/>
        <v>1700</v>
      </c>
      <c r="J37" s="32">
        <v>750</v>
      </c>
      <c r="K37" s="27"/>
      <c r="L37" s="32">
        <v>200</v>
      </c>
      <c r="M37" s="32">
        <v>750</v>
      </c>
    </row>
    <row r="38" spans="1:13" ht="28.5" customHeight="1" hidden="1">
      <c r="A38" s="33"/>
      <c r="B38" s="24" t="s">
        <v>81</v>
      </c>
      <c r="C38" s="8">
        <v>759</v>
      </c>
      <c r="D38" s="8" t="s">
        <v>47</v>
      </c>
      <c r="E38" s="25" t="s">
        <v>48</v>
      </c>
      <c r="F38" s="11" t="s">
        <v>83</v>
      </c>
      <c r="G38" s="11" t="s">
        <v>84</v>
      </c>
      <c r="H38" s="11"/>
      <c r="I38" s="26">
        <f t="shared" si="0"/>
        <v>750</v>
      </c>
      <c r="J38" s="32">
        <v>750</v>
      </c>
      <c r="K38" s="27">
        <v>0</v>
      </c>
      <c r="L38" s="32">
        <v>0</v>
      </c>
      <c r="M38" s="32">
        <v>0</v>
      </c>
    </row>
    <row r="39" spans="1:13" ht="12" customHeight="1">
      <c r="A39" s="33"/>
      <c r="B39" s="24" t="s">
        <v>85</v>
      </c>
      <c r="C39" s="8">
        <v>759</v>
      </c>
      <c r="D39" s="8" t="s">
        <v>47</v>
      </c>
      <c r="E39" s="25" t="s">
        <v>48</v>
      </c>
      <c r="F39" s="11" t="s">
        <v>82</v>
      </c>
      <c r="G39" s="11" t="s">
        <v>84</v>
      </c>
      <c r="H39" s="11"/>
      <c r="I39" s="26">
        <f t="shared" si="0"/>
        <v>800</v>
      </c>
      <c r="J39" s="32"/>
      <c r="K39" s="27">
        <v>750</v>
      </c>
      <c r="L39" s="32">
        <v>50</v>
      </c>
      <c r="M39" s="32"/>
    </row>
    <row r="40" spans="1:13" ht="17.25" customHeight="1">
      <c r="A40" s="33"/>
      <c r="B40" s="29" t="s">
        <v>86</v>
      </c>
      <c r="C40" s="30"/>
      <c r="D40" s="30"/>
      <c r="E40" s="25"/>
      <c r="F40" s="25"/>
      <c r="G40" s="25"/>
      <c r="H40" s="25"/>
      <c r="I40" s="32">
        <f>I39+I37+I34+I33+I29+I28+I27+I26+I25+I24+I23+I22+I21</f>
        <v>2758662</v>
      </c>
      <c r="J40" s="32">
        <f>J39+J37+J34+J33+J29+J28+J27+J26+J25+J24+J23+J22+J21</f>
        <v>687664</v>
      </c>
      <c r="K40" s="32">
        <f>K39+K37+K34+K33+K29+K28+K27+K26+K25+K24+K23+K22+K21</f>
        <v>697166</v>
      </c>
      <c r="L40" s="32">
        <f>L39+L37+L34+L33+L29+L28+L27+L26+L25+L24+L23+L22+L21</f>
        <v>686664</v>
      </c>
      <c r="M40" s="32">
        <f>M39+M37+M34+M33+M29+M28+M27+M26+M25+M24+M23+M22+M21</f>
        <v>687168</v>
      </c>
    </row>
    <row r="41" spans="1:13" ht="24.75" customHeight="1">
      <c r="A41" s="33" t="s">
        <v>87</v>
      </c>
      <c r="B41" s="35" t="s">
        <v>88</v>
      </c>
      <c r="C41" s="8">
        <v>759</v>
      </c>
      <c r="D41" s="8" t="s">
        <v>89</v>
      </c>
      <c r="E41" s="25" t="s">
        <v>90</v>
      </c>
      <c r="F41" s="11" t="s">
        <v>91</v>
      </c>
      <c r="G41" s="11" t="s">
        <v>92</v>
      </c>
      <c r="H41" s="11"/>
      <c r="I41" s="26">
        <f aca="true" t="shared" si="1" ref="I41:I42">SUM(J41:M41)</f>
        <v>0</v>
      </c>
      <c r="J41" s="42">
        <v>0</v>
      </c>
      <c r="K41" s="42">
        <v>0</v>
      </c>
      <c r="L41" s="42">
        <v>0</v>
      </c>
      <c r="M41" s="42">
        <v>0</v>
      </c>
    </row>
    <row r="42" spans="1:13" s="19" customFormat="1" ht="30" customHeight="1">
      <c r="A42" s="33"/>
      <c r="B42" s="35" t="s">
        <v>93</v>
      </c>
      <c r="C42" s="8">
        <v>759</v>
      </c>
      <c r="D42" s="8" t="s">
        <v>89</v>
      </c>
      <c r="E42" s="25" t="s">
        <v>94</v>
      </c>
      <c r="F42" s="11" t="s">
        <v>91</v>
      </c>
      <c r="G42" s="11" t="s">
        <v>92</v>
      </c>
      <c r="H42" s="11"/>
      <c r="I42" s="26">
        <f t="shared" si="1"/>
        <v>198000</v>
      </c>
      <c r="J42" s="43">
        <v>0</v>
      </c>
      <c r="K42" s="43">
        <v>0</v>
      </c>
      <c r="L42" s="42">
        <v>198000</v>
      </c>
      <c r="M42" s="43">
        <v>0</v>
      </c>
    </row>
    <row r="43" spans="1:13" ht="19.5" customHeight="1">
      <c r="A43" s="33"/>
      <c r="B43" s="29" t="s">
        <v>95</v>
      </c>
      <c r="C43" s="30"/>
      <c r="D43" s="30"/>
      <c r="E43" s="25"/>
      <c r="F43" s="25"/>
      <c r="G43" s="25"/>
      <c r="H43" s="25"/>
      <c r="I43" s="32">
        <f>SUM(I41:I42)</f>
        <v>198000</v>
      </c>
      <c r="J43" s="32">
        <f>SUM(J41:J42)</f>
        <v>0</v>
      </c>
      <c r="K43" s="32">
        <f>SUM(K41:K42)</f>
        <v>0</v>
      </c>
      <c r="L43" s="32">
        <f>SUM(L41:L42)</f>
        <v>198000</v>
      </c>
      <c r="M43" s="32">
        <f>SUM(M41:M42)</f>
        <v>0</v>
      </c>
    </row>
    <row r="44" spans="1:13" ht="31.5" customHeight="1">
      <c r="A44" s="23" t="s">
        <v>96</v>
      </c>
      <c r="B44" s="35" t="s">
        <v>97</v>
      </c>
      <c r="C44" s="44" t="s">
        <v>98</v>
      </c>
      <c r="D44" s="44" t="s">
        <v>99</v>
      </c>
      <c r="E44" s="44" t="s">
        <v>100</v>
      </c>
      <c r="F44" s="44" t="s">
        <v>101</v>
      </c>
      <c r="G44" s="44" t="s">
        <v>92</v>
      </c>
      <c r="H44" s="11"/>
      <c r="I44" s="26">
        <f>SUM(J44:M44)</f>
        <v>8000</v>
      </c>
      <c r="J44" s="27">
        <v>0</v>
      </c>
      <c r="K44" s="42">
        <v>0</v>
      </c>
      <c r="L44" s="27">
        <v>0</v>
      </c>
      <c r="M44" s="27">
        <v>8000</v>
      </c>
    </row>
    <row r="45" spans="1:13" ht="19.5" customHeight="1">
      <c r="A45" s="23"/>
      <c r="B45" s="29" t="s">
        <v>102</v>
      </c>
      <c r="C45" s="30"/>
      <c r="D45" s="30"/>
      <c r="E45" s="25"/>
      <c r="F45" s="25"/>
      <c r="G45" s="25"/>
      <c r="H45" s="25"/>
      <c r="I45" s="32">
        <f>SUM(I44)</f>
        <v>8000</v>
      </c>
      <c r="J45" s="32">
        <f>SUM(J44)</f>
        <v>0</v>
      </c>
      <c r="K45" s="32">
        <f>SUM(K44)</f>
        <v>0</v>
      </c>
      <c r="L45" s="32">
        <f>SUM(L44)</f>
        <v>0</v>
      </c>
      <c r="M45" s="32">
        <f>SUM(M44)</f>
        <v>8000</v>
      </c>
    </row>
    <row r="46" spans="1:13" ht="77.25" customHeight="1">
      <c r="A46" s="23" t="s">
        <v>103</v>
      </c>
      <c r="B46" s="45" t="s">
        <v>104</v>
      </c>
      <c r="C46" s="8">
        <v>759</v>
      </c>
      <c r="D46" s="8" t="s">
        <v>105</v>
      </c>
      <c r="E46" s="25" t="s">
        <v>106</v>
      </c>
      <c r="F46" s="11" t="s">
        <v>52</v>
      </c>
      <c r="G46" s="11" t="s">
        <v>61</v>
      </c>
      <c r="H46" s="11"/>
      <c r="I46" s="26">
        <f aca="true" t="shared" si="2" ref="I46:I48">SUM(J46:M46)</f>
        <v>280000</v>
      </c>
      <c r="J46" s="42">
        <v>65398</v>
      </c>
      <c r="K46" s="42">
        <v>81361</v>
      </c>
      <c r="L46" s="42">
        <v>82361</v>
      </c>
      <c r="M46" s="42">
        <v>50880</v>
      </c>
    </row>
    <row r="47" spans="1:13" ht="48" customHeight="1">
      <c r="A47" s="23"/>
      <c r="B47" s="45" t="s">
        <v>107</v>
      </c>
      <c r="C47" s="8">
        <v>759</v>
      </c>
      <c r="D47" s="8" t="s">
        <v>105</v>
      </c>
      <c r="E47" s="25" t="s">
        <v>106</v>
      </c>
      <c r="F47" s="11" t="s">
        <v>52</v>
      </c>
      <c r="G47" s="11" t="s">
        <v>65</v>
      </c>
      <c r="H47" s="11"/>
      <c r="I47" s="26">
        <f t="shared" si="2"/>
        <v>10000</v>
      </c>
      <c r="J47" s="42">
        <v>2000</v>
      </c>
      <c r="K47" s="42">
        <v>5000</v>
      </c>
      <c r="L47" s="42">
        <v>2000</v>
      </c>
      <c r="M47" s="42">
        <v>1000</v>
      </c>
    </row>
    <row r="48" spans="1:13" ht="18" customHeight="1">
      <c r="A48" s="23"/>
      <c r="B48" s="45" t="s">
        <v>108</v>
      </c>
      <c r="C48" s="8">
        <v>759</v>
      </c>
      <c r="D48" s="8" t="s">
        <v>105</v>
      </c>
      <c r="E48" s="25" t="s">
        <v>106</v>
      </c>
      <c r="F48" s="11" t="s">
        <v>73</v>
      </c>
      <c r="G48" s="11" t="s">
        <v>74</v>
      </c>
      <c r="H48" s="11"/>
      <c r="I48" s="26">
        <f t="shared" si="2"/>
        <v>17431</v>
      </c>
      <c r="J48" s="42">
        <v>17431</v>
      </c>
      <c r="K48" s="42">
        <v>0</v>
      </c>
      <c r="L48" s="42">
        <v>0</v>
      </c>
      <c r="M48" s="42">
        <v>0</v>
      </c>
    </row>
    <row r="49" spans="1:13" ht="26.25" customHeight="1">
      <c r="A49" s="23"/>
      <c r="B49" s="45" t="s">
        <v>109</v>
      </c>
      <c r="C49" s="8">
        <v>759</v>
      </c>
      <c r="D49" s="8" t="s">
        <v>105</v>
      </c>
      <c r="E49" s="25" t="s">
        <v>106</v>
      </c>
      <c r="F49" s="11" t="s">
        <v>82</v>
      </c>
      <c r="G49" s="11" t="s">
        <v>92</v>
      </c>
      <c r="H49" s="11"/>
      <c r="I49" s="26">
        <f aca="true" t="shared" si="3" ref="I49:I56">J49+K49+L49+M49</f>
        <v>4000</v>
      </c>
      <c r="J49" s="42">
        <v>0</v>
      </c>
      <c r="K49" s="42">
        <v>4000</v>
      </c>
      <c r="L49" s="42">
        <v>0</v>
      </c>
      <c r="M49" s="42">
        <v>0</v>
      </c>
    </row>
    <row r="50" spans="1:13" ht="18" customHeight="1">
      <c r="A50" s="23"/>
      <c r="B50" s="35" t="s">
        <v>110</v>
      </c>
      <c r="C50" s="8">
        <v>759</v>
      </c>
      <c r="D50" s="8" t="s">
        <v>105</v>
      </c>
      <c r="E50" s="25" t="s">
        <v>111</v>
      </c>
      <c r="F50" s="11" t="s">
        <v>52</v>
      </c>
      <c r="G50" s="11" t="s">
        <v>63</v>
      </c>
      <c r="H50" s="11"/>
      <c r="I50" s="26">
        <f t="shared" si="3"/>
        <v>0</v>
      </c>
      <c r="J50" s="42">
        <v>0</v>
      </c>
      <c r="K50" s="42">
        <v>0</v>
      </c>
      <c r="L50" s="42">
        <v>0</v>
      </c>
      <c r="M50" s="42">
        <v>0</v>
      </c>
    </row>
    <row r="51" spans="1:13" ht="18" customHeight="1">
      <c r="A51" s="23"/>
      <c r="B51" s="45" t="s">
        <v>112</v>
      </c>
      <c r="C51" s="8">
        <v>759</v>
      </c>
      <c r="D51" s="8" t="s">
        <v>105</v>
      </c>
      <c r="E51" s="25" t="s">
        <v>113</v>
      </c>
      <c r="F51" s="11" t="s">
        <v>52</v>
      </c>
      <c r="G51" s="11" t="s">
        <v>61</v>
      </c>
      <c r="H51" s="11"/>
      <c r="I51" s="26">
        <f t="shared" si="3"/>
        <v>50000</v>
      </c>
      <c r="J51" s="42">
        <v>0</v>
      </c>
      <c r="K51" s="42">
        <v>0</v>
      </c>
      <c r="L51" s="42">
        <v>0</v>
      </c>
      <c r="M51" s="42">
        <v>50000</v>
      </c>
    </row>
    <row r="52" spans="1:13" ht="27" customHeight="1">
      <c r="A52" s="23"/>
      <c r="B52" s="35" t="s">
        <v>114</v>
      </c>
      <c r="C52" s="8">
        <v>758</v>
      </c>
      <c r="D52" s="8" t="s">
        <v>105</v>
      </c>
      <c r="E52" s="25" t="s">
        <v>115</v>
      </c>
      <c r="F52" s="11" t="s">
        <v>52</v>
      </c>
      <c r="G52" s="11" t="s">
        <v>53</v>
      </c>
      <c r="H52" s="11"/>
      <c r="I52" s="26">
        <f t="shared" si="3"/>
        <v>8850</v>
      </c>
      <c r="J52" s="42">
        <v>0</v>
      </c>
      <c r="K52" s="42">
        <v>0</v>
      </c>
      <c r="L52" s="42">
        <v>0</v>
      </c>
      <c r="M52" s="42">
        <v>8850</v>
      </c>
    </row>
    <row r="53" spans="1:13" ht="27" customHeight="1">
      <c r="A53" s="23"/>
      <c r="B53" s="35" t="s">
        <v>116</v>
      </c>
      <c r="C53" s="8">
        <v>759</v>
      </c>
      <c r="D53" s="8" t="s">
        <v>105</v>
      </c>
      <c r="E53" s="25" t="s">
        <v>115</v>
      </c>
      <c r="F53" s="11" t="s">
        <v>52</v>
      </c>
      <c r="G53" s="11" t="s">
        <v>63</v>
      </c>
      <c r="H53" s="11"/>
      <c r="I53" s="26">
        <f t="shared" si="3"/>
        <v>14150</v>
      </c>
      <c r="J53" s="42">
        <v>0</v>
      </c>
      <c r="K53" s="42">
        <v>0</v>
      </c>
      <c r="L53" s="42">
        <v>0</v>
      </c>
      <c r="M53" s="42">
        <v>14150</v>
      </c>
    </row>
    <row r="54" spans="1:16" ht="29.25" customHeight="1">
      <c r="A54" s="23"/>
      <c r="B54" s="35" t="s">
        <v>117</v>
      </c>
      <c r="C54" s="8">
        <v>759</v>
      </c>
      <c r="D54" s="8" t="s">
        <v>105</v>
      </c>
      <c r="E54" s="25" t="s">
        <v>115</v>
      </c>
      <c r="F54" s="11" t="s">
        <v>52</v>
      </c>
      <c r="G54" s="11" t="s">
        <v>65</v>
      </c>
      <c r="H54" s="11"/>
      <c r="I54" s="26">
        <f t="shared" si="3"/>
        <v>10000</v>
      </c>
      <c r="J54" s="42">
        <v>0</v>
      </c>
      <c r="K54" s="42">
        <v>0</v>
      </c>
      <c r="L54" s="42">
        <v>5000</v>
      </c>
      <c r="M54" s="42">
        <v>5000</v>
      </c>
      <c r="N54" s="46"/>
      <c r="O54" s="46"/>
      <c r="P54" s="46"/>
    </row>
    <row r="55" spans="1:13" s="19" customFormat="1" ht="30.75" customHeight="1">
      <c r="A55" s="23"/>
      <c r="B55" s="35" t="s">
        <v>118</v>
      </c>
      <c r="C55" s="8">
        <v>759</v>
      </c>
      <c r="D55" s="8" t="s">
        <v>105</v>
      </c>
      <c r="E55" s="25" t="s">
        <v>119</v>
      </c>
      <c r="F55" s="11" t="s">
        <v>52</v>
      </c>
      <c r="G55" s="11" t="s">
        <v>61</v>
      </c>
      <c r="H55" s="11"/>
      <c r="I55" s="26">
        <f t="shared" si="3"/>
        <v>5000</v>
      </c>
      <c r="J55" s="42">
        <v>0</v>
      </c>
      <c r="K55" s="42">
        <v>5000</v>
      </c>
      <c r="L55" s="42">
        <v>0</v>
      </c>
      <c r="M55" s="42">
        <v>0</v>
      </c>
    </row>
    <row r="56" spans="1:13" ht="27" customHeight="1">
      <c r="A56" s="23"/>
      <c r="B56" s="35" t="s">
        <v>120</v>
      </c>
      <c r="C56" s="8">
        <v>759</v>
      </c>
      <c r="D56" s="8" t="s">
        <v>105</v>
      </c>
      <c r="E56" s="25" t="s">
        <v>121</v>
      </c>
      <c r="F56" s="11" t="s">
        <v>52</v>
      </c>
      <c r="G56" s="11" t="s">
        <v>61</v>
      </c>
      <c r="H56" s="11"/>
      <c r="I56" s="26">
        <f t="shared" si="3"/>
        <v>5000</v>
      </c>
      <c r="J56" s="27">
        <v>0</v>
      </c>
      <c r="K56" s="27">
        <v>5000</v>
      </c>
      <c r="L56" s="27">
        <v>0</v>
      </c>
      <c r="M56" s="27">
        <v>0</v>
      </c>
    </row>
    <row r="57" spans="1:13" ht="28.5" customHeight="1" hidden="1">
      <c r="A57" s="23"/>
      <c r="B57" s="35" t="s">
        <v>122</v>
      </c>
      <c r="C57" s="8">
        <v>759</v>
      </c>
      <c r="D57" s="8" t="s">
        <v>105</v>
      </c>
      <c r="E57" s="25" t="s">
        <v>123</v>
      </c>
      <c r="F57" s="11" t="s">
        <v>52</v>
      </c>
      <c r="G57" s="11" t="s">
        <v>65</v>
      </c>
      <c r="H57" s="11"/>
      <c r="I57" s="26">
        <f>SUM(J57:M57)</f>
        <v>0</v>
      </c>
      <c r="J57" s="27"/>
      <c r="K57" s="27"/>
      <c r="L57" s="27"/>
      <c r="M57" s="27"/>
    </row>
    <row r="58" spans="1:13" ht="28.5" customHeight="1">
      <c r="A58" s="23"/>
      <c r="B58" s="35" t="s">
        <v>124</v>
      </c>
      <c r="C58" s="8">
        <v>759</v>
      </c>
      <c r="D58" s="8" t="s">
        <v>105</v>
      </c>
      <c r="E58" s="25" t="s">
        <v>125</v>
      </c>
      <c r="F58" s="11" t="s">
        <v>52</v>
      </c>
      <c r="G58" s="11" t="s">
        <v>61</v>
      </c>
      <c r="H58" s="11"/>
      <c r="I58" s="26">
        <f aca="true" t="shared" si="4" ref="I58:I59">J58+K58+L58+M58</f>
        <v>5000</v>
      </c>
      <c r="J58" s="42">
        <v>0</v>
      </c>
      <c r="K58" s="42">
        <v>5000</v>
      </c>
      <c r="L58" s="42">
        <v>0</v>
      </c>
      <c r="M58" s="42">
        <v>0</v>
      </c>
    </row>
    <row r="59" spans="1:13" ht="28.5" customHeight="1">
      <c r="A59" s="23"/>
      <c r="B59" s="35" t="s">
        <v>126</v>
      </c>
      <c r="C59" s="8">
        <v>759</v>
      </c>
      <c r="D59" s="8" t="s">
        <v>105</v>
      </c>
      <c r="E59" s="25" t="s">
        <v>127</v>
      </c>
      <c r="F59" s="11" t="s">
        <v>52</v>
      </c>
      <c r="G59" s="11" t="s">
        <v>61</v>
      </c>
      <c r="H59" s="11"/>
      <c r="I59" s="26">
        <f t="shared" si="4"/>
        <v>10000</v>
      </c>
      <c r="J59" s="27">
        <v>0</v>
      </c>
      <c r="K59" s="27">
        <v>10000</v>
      </c>
      <c r="L59" s="27">
        <v>0</v>
      </c>
      <c r="M59" s="27">
        <v>0</v>
      </c>
    </row>
    <row r="60" spans="1:13" s="19" customFormat="1" ht="21.75" customHeight="1">
      <c r="A60" s="23"/>
      <c r="B60" s="29" t="s">
        <v>128</v>
      </c>
      <c r="C60" s="30"/>
      <c r="D60" s="30"/>
      <c r="E60" s="25"/>
      <c r="F60" s="25"/>
      <c r="G60" s="25"/>
      <c r="H60" s="25"/>
      <c r="I60" s="32">
        <f>SUM(I46:I59)</f>
        <v>419431</v>
      </c>
      <c r="J60" s="32">
        <f>SUM(J46:J59)</f>
        <v>84829</v>
      </c>
      <c r="K60" s="32">
        <f>SUM(K46:K59)</f>
        <v>115361</v>
      </c>
      <c r="L60" s="32">
        <f>SUM(L46:L59)</f>
        <v>89361</v>
      </c>
      <c r="M60" s="32">
        <f>SUM(M46:M59)</f>
        <v>129880</v>
      </c>
    </row>
    <row r="61" spans="1:13" ht="26.25" customHeight="1">
      <c r="A61" s="47" t="s">
        <v>129</v>
      </c>
      <c r="B61" s="48" t="s">
        <v>129</v>
      </c>
      <c r="C61" s="8">
        <v>759</v>
      </c>
      <c r="D61" s="8" t="s">
        <v>105</v>
      </c>
      <c r="E61" s="25" t="s">
        <v>130</v>
      </c>
      <c r="F61" s="25" t="s">
        <v>91</v>
      </c>
      <c r="G61" s="25" t="s">
        <v>92</v>
      </c>
      <c r="H61" s="25"/>
      <c r="I61" s="32"/>
      <c r="J61" s="27"/>
      <c r="K61" s="27"/>
      <c r="L61" s="27"/>
      <c r="M61" s="27"/>
    </row>
    <row r="62" spans="1:13" s="19" customFormat="1" ht="20.25" customHeight="1">
      <c r="A62" s="23" t="s">
        <v>131</v>
      </c>
      <c r="B62" s="45" t="s">
        <v>132</v>
      </c>
      <c r="C62" s="8">
        <v>759</v>
      </c>
      <c r="D62" s="8" t="s">
        <v>133</v>
      </c>
      <c r="E62" s="25" t="s">
        <v>134</v>
      </c>
      <c r="F62" s="11" t="s">
        <v>40</v>
      </c>
      <c r="G62" s="11" t="s">
        <v>41</v>
      </c>
      <c r="H62" s="11"/>
      <c r="I62" s="42">
        <f aca="true" t="shared" si="5" ref="I62:I63">J62+K62+L62+M62</f>
        <v>158218</v>
      </c>
      <c r="J62" s="42">
        <v>39555</v>
      </c>
      <c r="K62" s="42">
        <v>39554</v>
      </c>
      <c r="L62" s="42">
        <v>39555</v>
      </c>
      <c r="M62" s="42">
        <v>39554</v>
      </c>
    </row>
    <row r="63" spans="1:13" ht="20.25" customHeight="1">
      <c r="A63" s="23"/>
      <c r="B63" s="49" t="s">
        <v>42</v>
      </c>
      <c r="C63" s="8">
        <v>759</v>
      </c>
      <c r="D63" s="8" t="s">
        <v>133</v>
      </c>
      <c r="E63" s="25" t="s">
        <v>134</v>
      </c>
      <c r="F63" s="11" t="s">
        <v>43</v>
      </c>
      <c r="G63" s="11" t="s">
        <v>44</v>
      </c>
      <c r="H63" s="11"/>
      <c r="I63" s="42">
        <f t="shared" si="5"/>
        <v>47782</v>
      </c>
      <c r="J63" s="42">
        <v>11946</v>
      </c>
      <c r="K63" s="42">
        <v>11945</v>
      </c>
      <c r="L63" s="42">
        <v>11946</v>
      </c>
      <c r="M63" s="42">
        <v>11945</v>
      </c>
    </row>
    <row r="64" spans="1:13" s="19" customFormat="1" ht="19.5" customHeight="1">
      <c r="A64" s="23"/>
      <c r="B64" s="29" t="s">
        <v>135</v>
      </c>
      <c r="C64" s="30"/>
      <c r="D64" s="30"/>
      <c r="E64" s="25"/>
      <c r="F64" s="25"/>
      <c r="G64" s="25"/>
      <c r="H64" s="25"/>
      <c r="I64" s="32">
        <f>SUM(I62:I63)</f>
        <v>206000</v>
      </c>
      <c r="J64" s="32">
        <f>SUM(J62:J63)</f>
        <v>51501</v>
      </c>
      <c r="K64" s="32">
        <f>SUM(K62:K63)</f>
        <v>51499</v>
      </c>
      <c r="L64" s="32">
        <f>SUM(L62:L63)</f>
        <v>51501</v>
      </c>
      <c r="M64" s="32">
        <f>SUM(M62:M63)</f>
        <v>51499</v>
      </c>
    </row>
    <row r="65" spans="1:13" ht="27.75" customHeight="1">
      <c r="A65" s="23" t="s">
        <v>136</v>
      </c>
      <c r="B65" s="35" t="s">
        <v>137</v>
      </c>
      <c r="C65" s="8">
        <v>759</v>
      </c>
      <c r="D65" s="8" t="s">
        <v>138</v>
      </c>
      <c r="E65" s="25" t="s">
        <v>139</v>
      </c>
      <c r="F65" s="11" t="s">
        <v>52</v>
      </c>
      <c r="G65" s="11" t="s">
        <v>61</v>
      </c>
      <c r="H65" s="11"/>
      <c r="I65" s="26">
        <f aca="true" t="shared" si="6" ref="I65:I67">SUM(J65:M65)</f>
        <v>8000</v>
      </c>
      <c r="J65" s="26">
        <v>5000</v>
      </c>
      <c r="K65" s="27">
        <v>3000</v>
      </c>
      <c r="L65" s="27">
        <v>0</v>
      </c>
      <c r="M65" s="27">
        <v>0</v>
      </c>
    </row>
    <row r="66" spans="1:16" ht="42" customHeight="1">
      <c r="A66" s="23"/>
      <c r="B66" s="35" t="s">
        <v>140</v>
      </c>
      <c r="C66" s="8">
        <v>759</v>
      </c>
      <c r="D66" s="8" t="s">
        <v>138</v>
      </c>
      <c r="E66" s="25" t="s">
        <v>139</v>
      </c>
      <c r="F66" s="11" t="s">
        <v>52</v>
      </c>
      <c r="G66" s="11" t="s">
        <v>65</v>
      </c>
      <c r="H66" s="11"/>
      <c r="I66" s="26">
        <f t="shared" si="6"/>
        <v>3000</v>
      </c>
      <c r="J66" s="26">
        <v>0</v>
      </c>
      <c r="K66" s="26">
        <v>0</v>
      </c>
      <c r="L66" s="27">
        <v>3000</v>
      </c>
      <c r="M66" s="27">
        <v>0</v>
      </c>
      <c r="N66" s="50"/>
      <c r="O66" s="50"/>
      <c r="P66" s="50"/>
    </row>
    <row r="67" spans="1:14" ht="39.75" customHeight="1">
      <c r="A67" s="23"/>
      <c r="B67" s="35" t="s">
        <v>141</v>
      </c>
      <c r="C67" s="8">
        <v>759</v>
      </c>
      <c r="D67" s="8" t="s">
        <v>138</v>
      </c>
      <c r="E67" s="25" t="s">
        <v>139</v>
      </c>
      <c r="F67" s="11" t="s">
        <v>142</v>
      </c>
      <c r="G67" s="11" t="s">
        <v>63</v>
      </c>
      <c r="H67" s="11"/>
      <c r="I67" s="26">
        <f t="shared" si="6"/>
        <v>9000</v>
      </c>
      <c r="J67" s="26">
        <v>0</v>
      </c>
      <c r="K67" s="26">
        <v>9000</v>
      </c>
      <c r="L67" s="27">
        <v>0</v>
      </c>
      <c r="M67" s="27">
        <v>0</v>
      </c>
      <c r="N67" s="4"/>
    </row>
    <row r="68" spans="1:13" ht="24.75" customHeight="1">
      <c r="A68" s="23"/>
      <c r="B68" s="29" t="s">
        <v>143</v>
      </c>
      <c r="C68" s="30"/>
      <c r="D68" s="30"/>
      <c r="E68" s="25"/>
      <c r="F68" s="25"/>
      <c r="G68" s="25"/>
      <c r="H68" s="25"/>
      <c r="I68" s="32">
        <f>SUM(I65:I67)</f>
        <v>20000</v>
      </c>
      <c r="J68" s="32">
        <f>SUM(J65:J67)</f>
        <v>5000</v>
      </c>
      <c r="K68" s="32">
        <f>SUM(K65:K67)</f>
        <v>12000</v>
      </c>
      <c r="L68" s="32">
        <f>SUM(L65:L67)</f>
        <v>3000</v>
      </c>
      <c r="M68" s="32">
        <f>SUM(M65:M67)</f>
        <v>0</v>
      </c>
    </row>
    <row r="69" spans="1:13" ht="33.75" customHeight="1">
      <c r="A69" s="23" t="s">
        <v>144</v>
      </c>
      <c r="B69" s="35" t="s">
        <v>145</v>
      </c>
      <c r="C69" s="8">
        <v>759</v>
      </c>
      <c r="D69" s="8" t="s">
        <v>146</v>
      </c>
      <c r="E69" s="25" t="s">
        <v>147</v>
      </c>
      <c r="F69" s="11" t="s">
        <v>52</v>
      </c>
      <c r="G69" s="11" t="s">
        <v>61</v>
      </c>
      <c r="H69" s="11"/>
      <c r="I69" s="26">
        <f>J69+K69+L69+M69</f>
        <v>10000</v>
      </c>
      <c r="J69" s="27">
        <v>0</v>
      </c>
      <c r="K69" s="27">
        <v>5000</v>
      </c>
      <c r="L69" s="27">
        <v>0</v>
      </c>
      <c r="M69" s="27">
        <v>5000</v>
      </c>
    </row>
    <row r="70" spans="1:13" s="19" customFormat="1" ht="24.75" customHeight="1">
      <c r="A70" s="23"/>
      <c r="B70" s="29" t="s">
        <v>148</v>
      </c>
      <c r="C70" s="30"/>
      <c r="D70" s="30"/>
      <c r="E70" s="25"/>
      <c r="F70" s="25"/>
      <c r="G70" s="25"/>
      <c r="H70" s="25"/>
      <c r="I70" s="32">
        <f>SUM(I69)</f>
        <v>10000</v>
      </c>
      <c r="J70" s="32">
        <f>SUM(J69)</f>
        <v>0</v>
      </c>
      <c r="K70" s="32">
        <f>SUM(K69)</f>
        <v>5000</v>
      </c>
      <c r="L70" s="32">
        <f>SUM(L69)</f>
        <v>0</v>
      </c>
      <c r="M70" s="32">
        <f>SUM(M69)</f>
        <v>5000</v>
      </c>
    </row>
    <row r="71" spans="1:13" ht="42" customHeight="1">
      <c r="A71" s="51"/>
      <c r="B71" s="52" t="s">
        <v>149</v>
      </c>
      <c r="C71" s="8">
        <v>758</v>
      </c>
      <c r="D71" s="8" t="s">
        <v>150</v>
      </c>
      <c r="E71" s="25" t="s">
        <v>151</v>
      </c>
      <c r="F71" s="11" t="s">
        <v>52</v>
      </c>
      <c r="G71" s="11" t="s">
        <v>56</v>
      </c>
      <c r="H71" s="25"/>
      <c r="I71" s="27">
        <f aca="true" t="shared" si="7" ref="I71:I77">SUM(J71:M71)</f>
        <v>380000</v>
      </c>
      <c r="J71" s="27">
        <v>95000</v>
      </c>
      <c r="K71" s="27">
        <v>95000</v>
      </c>
      <c r="L71" s="27">
        <v>95000</v>
      </c>
      <c r="M71" s="27">
        <v>95000</v>
      </c>
    </row>
    <row r="72" spans="1:13" ht="60" customHeight="1">
      <c r="A72" s="23" t="s">
        <v>152</v>
      </c>
      <c r="B72" s="52" t="s">
        <v>153</v>
      </c>
      <c r="C72" s="8">
        <v>759</v>
      </c>
      <c r="D72" s="8" t="s">
        <v>150</v>
      </c>
      <c r="E72" s="25" t="s">
        <v>151</v>
      </c>
      <c r="F72" s="11" t="s">
        <v>52</v>
      </c>
      <c r="G72" s="11" t="s">
        <v>61</v>
      </c>
      <c r="H72" s="11"/>
      <c r="I72" s="27">
        <f t="shared" si="7"/>
        <v>717265.21</v>
      </c>
      <c r="J72" s="26">
        <v>241816</v>
      </c>
      <c r="K72" s="26">
        <v>141816</v>
      </c>
      <c r="L72" s="26">
        <v>141816</v>
      </c>
      <c r="M72" s="42">
        <v>191817.21</v>
      </c>
    </row>
    <row r="73" spans="1:13" s="19" customFormat="1" ht="45" customHeight="1">
      <c r="A73" s="23"/>
      <c r="B73" s="52" t="s">
        <v>154</v>
      </c>
      <c r="C73" s="53">
        <v>759</v>
      </c>
      <c r="D73" s="8" t="s">
        <v>150</v>
      </c>
      <c r="E73" s="25" t="s">
        <v>151</v>
      </c>
      <c r="F73" s="11" t="s">
        <v>52</v>
      </c>
      <c r="G73" s="11" t="s">
        <v>63</v>
      </c>
      <c r="H73" s="11"/>
      <c r="I73" s="27">
        <f t="shared" si="7"/>
        <v>50000</v>
      </c>
      <c r="J73" s="26">
        <v>10000</v>
      </c>
      <c r="K73" s="26">
        <v>10000</v>
      </c>
      <c r="L73" s="26">
        <v>20000</v>
      </c>
      <c r="M73" s="26">
        <v>10000</v>
      </c>
    </row>
    <row r="74" spans="1:13" ht="48" customHeight="1">
      <c r="A74" s="23"/>
      <c r="B74" s="52" t="s">
        <v>155</v>
      </c>
      <c r="C74" s="53">
        <v>759</v>
      </c>
      <c r="D74" s="8" t="s">
        <v>150</v>
      </c>
      <c r="E74" s="25" t="s">
        <v>151</v>
      </c>
      <c r="F74" s="11" t="s">
        <v>52</v>
      </c>
      <c r="G74" s="11" t="s">
        <v>65</v>
      </c>
      <c r="H74" s="11"/>
      <c r="I74" s="27">
        <f t="shared" si="7"/>
        <v>50000</v>
      </c>
      <c r="J74" s="26">
        <v>10000</v>
      </c>
      <c r="K74" s="26">
        <v>10000</v>
      </c>
      <c r="L74" s="26">
        <v>20000</v>
      </c>
      <c r="M74" s="26">
        <v>10000</v>
      </c>
    </row>
    <row r="75" spans="1:13" ht="51.75" customHeight="1">
      <c r="A75" s="23"/>
      <c r="B75" s="52" t="s">
        <v>156</v>
      </c>
      <c r="C75" s="53">
        <v>759</v>
      </c>
      <c r="D75" s="8" t="s">
        <v>150</v>
      </c>
      <c r="E75" s="25" t="s">
        <v>151</v>
      </c>
      <c r="F75" s="11" t="s">
        <v>82</v>
      </c>
      <c r="G75" s="11" t="s">
        <v>84</v>
      </c>
      <c r="H75" s="11"/>
      <c r="I75" s="27">
        <f t="shared" si="7"/>
        <v>50000</v>
      </c>
      <c r="J75" s="26">
        <v>50000</v>
      </c>
      <c r="K75" s="26">
        <v>0</v>
      </c>
      <c r="L75" s="26">
        <v>0</v>
      </c>
      <c r="M75" s="26">
        <v>0</v>
      </c>
    </row>
    <row r="76" spans="1:13" ht="36">
      <c r="A76" s="23"/>
      <c r="B76" s="52" t="s">
        <v>157</v>
      </c>
      <c r="C76" s="8">
        <v>759</v>
      </c>
      <c r="D76" s="8" t="s">
        <v>150</v>
      </c>
      <c r="E76" s="25" t="s">
        <v>158</v>
      </c>
      <c r="F76" s="11" t="s">
        <v>52</v>
      </c>
      <c r="G76" s="11" t="s">
        <v>59</v>
      </c>
      <c r="H76" s="11"/>
      <c r="I76" s="27">
        <f t="shared" si="7"/>
        <v>350000</v>
      </c>
      <c r="J76" s="27">
        <v>30000</v>
      </c>
      <c r="K76" s="27">
        <v>280000</v>
      </c>
      <c r="L76" s="27">
        <v>20000</v>
      </c>
      <c r="M76" s="27">
        <v>20000</v>
      </c>
    </row>
    <row r="77" spans="1:13" s="19" customFormat="1" ht="31.5" customHeight="1">
      <c r="A77" s="23"/>
      <c r="B77" s="52" t="s">
        <v>159</v>
      </c>
      <c r="C77" s="8">
        <v>759</v>
      </c>
      <c r="D77" s="8" t="s">
        <v>150</v>
      </c>
      <c r="E77" s="25" t="s">
        <v>160</v>
      </c>
      <c r="F77" s="11" t="s">
        <v>52</v>
      </c>
      <c r="G77" s="11" t="s">
        <v>61</v>
      </c>
      <c r="H77" s="11"/>
      <c r="I77" s="27">
        <f t="shared" si="7"/>
        <v>15000</v>
      </c>
      <c r="J77" s="26">
        <v>15000</v>
      </c>
      <c r="K77" s="26">
        <v>0</v>
      </c>
      <c r="L77" s="26">
        <v>0</v>
      </c>
      <c r="M77" s="26">
        <v>0</v>
      </c>
    </row>
    <row r="78" spans="1:13" ht="29.25" customHeight="1">
      <c r="A78" s="23"/>
      <c r="B78" s="29" t="s">
        <v>161</v>
      </c>
      <c r="C78" s="30"/>
      <c r="D78" s="30"/>
      <c r="E78" s="25"/>
      <c r="F78" s="25"/>
      <c r="G78" s="25"/>
      <c r="H78" s="25"/>
      <c r="I78" s="32">
        <f>SUM(I71:I77)</f>
        <v>1612265.21</v>
      </c>
      <c r="J78" s="32">
        <f>SUM(J71:J77)</f>
        <v>451816</v>
      </c>
      <c r="K78" s="32">
        <f>SUM(K71:K77)</f>
        <v>536816</v>
      </c>
      <c r="L78" s="32">
        <f>SUM(L71:L77)</f>
        <v>296816</v>
      </c>
      <c r="M78" s="32">
        <f>SUM(M71:M77)</f>
        <v>326817.21</v>
      </c>
    </row>
    <row r="79" spans="1:17" ht="51.75" customHeight="1">
      <c r="A79" s="23" t="s">
        <v>162</v>
      </c>
      <c r="B79" s="52" t="s">
        <v>163</v>
      </c>
      <c r="C79" s="8">
        <v>759</v>
      </c>
      <c r="D79" s="8" t="s">
        <v>164</v>
      </c>
      <c r="E79" s="25" t="s">
        <v>165</v>
      </c>
      <c r="F79" s="11" t="s">
        <v>52</v>
      </c>
      <c r="G79" s="11" t="s">
        <v>61</v>
      </c>
      <c r="H79" s="11"/>
      <c r="I79" s="26">
        <f aca="true" t="shared" si="8" ref="I79:I80">J79+K79+L79+M79</f>
        <v>40000</v>
      </c>
      <c r="J79" s="27">
        <v>0</v>
      </c>
      <c r="K79" s="27">
        <v>10000</v>
      </c>
      <c r="L79" s="27">
        <v>15000</v>
      </c>
      <c r="M79" s="27">
        <v>15000</v>
      </c>
      <c r="N79" s="46"/>
      <c r="O79" s="46"/>
      <c r="P79" s="46"/>
      <c r="Q79" s="46"/>
    </row>
    <row r="80" spans="1:17" ht="52.5" customHeight="1">
      <c r="A80" s="23"/>
      <c r="B80" s="52" t="s">
        <v>166</v>
      </c>
      <c r="C80" s="8">
        <v>759</v>
      </c>
      <c r="D80" s="8" t="s">
        <v>164</v>
      </c>
      <c r="E80" s="25" t="s">
        <v>167</v>
      </c>
      <c r="F80" s="11" t="s">
        <v>52</v>
      </c>
      <c r="G80" s="11" t="s">
        <v>61</v>
      </c>
      <c r="H80" s="11"/>
      <c r="I80" s="26">
        <f t="shared" si="8"/>
        <v>3000</v>
      </c>
      <c r="J80" s="27">
        <v>3000</v>
      </c>
      <c r="K80" s="27">
        <v>0</v>
      </c>
      <c r="L80" s="27">
        <v>0</v>
      </c>
      <c r="M80" s="27">
        <v>0</v>
      </c>
      <c r="N80" s="12"/>
      <c r="O80" s="54"/>
      <c r="P80" s="54"/>
      <c r="Q80" s="54"/>
    </row>
    <row r="81" spans="1:13" ht="22.5" customHeight="1">
      <c r="A81" s="23"/>
      <c r="B81" s="55" t="s">
        <v>168</v>
      </c>
      <c r="C81" s="30"/>
      <c r="D81" s="30"/>
      <c r="E81" s="25"/>
      <c r="F81" s="25"/>
      <c r="G81" s="25"/>
      <c r="H81" s="25"/>
      <c r="I81" s="32">
        <f>SUM(I79:I80)</f>
        <v>43000</v>
      </c>
      <c r="J81" s="32">
        <f>SUM(J79:J80)</f>
        <v>3000</v>
      </c>
      <c r="K81" s="32">
        <f>SUM(K79:K80)</f>
        <v>10000</v>
      </c>
      <c r="L81" s="32">
        <f>SUM(L79:L80)</f>
        <v>15000</v>
      </c>
      <c r="M81" s="32">
        <f>SUM(M79:M80)</f>
        <v>15000</v>
      </c>
    </row>
    <row r="82" spans="1:17" ht="30" customHeight="1">
      <c r="A82" s="51"/>
      <c r="B82" s="35" t="s">
        <v>169</v>
      </c>
      <c r="C82" s="8">
        <v>759</v>
      </c>
      <c r="D82" s="8" t="s">
        <v>170</v>
      </c>
      <c r="E82" s="25" t="s">
        <v>171</v>
      </c>
      <c r="F82" s="11" t="s">
        <v>52</v>
      </c>
      <c r="G82" s="25" t="s">
        <v>56</v>
      </c>
      <c r="H82" s="25"/>
      <c r="I82" s="32">
        <f>J82+K82+L82+M82</f>
        <v>160000</v>
      </c>
      <c r="J82" s="32">
        <v>18000</v>
      </c>
      <c r="K82" s="32">
        <v>55000</v>
      </c>
      <c r="L82" s="32">
        <v>69000</v>
      </c>
      <c r="M82" s="32">
        <v>18000</v>
      </c>
      <c r="N82" s="46"/>
      <c r="O82" s="46"/>
      <c r="P82" s="46"/>
      <c r="Q82" s="46"/>
    </row>
    <row r="83" spans="1:13" ht="67.5" customHeight="1" hidden="1">
      <c r="A83" s="23" t="s">
        <v>172</v>
      </c>
      <c r="B83" s="52" t="s">
        <v>173</v>
      </c>
      <c r="C83" s="8">
        <v>759</v>
      </c>
      <c r="D83" s="8" t="s">
        <v>170</v>
      </c>
      <c r="E83" s="25" t="s">
        <v>171</v>
      </c>
      <c r="F83" s="11" t="s">
        <v>52</v>
      </c>
      <c r="G83" s="11"/>
      <c r="H83" s="11"/>
      <c r="I83" s="26"/>
      <c r="J83" s="26"/>
      <c r="K83" s="27"/>
      <c r="L83" s="27"/>
      <c r="M83" s="27"/>
    </row>
    <row r="84" spans="1:17" ht="31.5" customHeight="1">
      <c r="A84" s="23"/>
      <c r="B84" s="52" t="s">
        <v>174</v>
      </c>
      <c r="C84" s="8">
        <v>759</v>
      </c>
      <c r="D84" s="8" t="s">
        <v>170</v>
      </c>
      <c r="E84" s="25" t="s">
        <v>171</v>
      </c>
      <c r="F84" s="11" t="s">
        <v>52</v>
      </c>
      <c r="G84" s="11" t="s">
        <v>61</v>
      </c>
      <c r="H84" s="11"/>
      <c r="I84" s="26">
        <f>SUM(J84:M84)</f>
        <v>20000</v>
      </c>
      <c r="J84" s="26">
        <v>0</v>
      </c>
      <c r="K84" s="27">
        <v>5000</v>
      </c>
      <c r="L84" s="27">
        <v>10000</v>
      </c>
      <c r="M84" s="27">
        <v>5000</v>
      </c>
      <c r="N84" s="46"/>
      <c r="O84" s="46"/>
      <c r="P84" s="46"/>
      <c r="Q84" s="46"/>
    </row>
    <row r="85" spans="1:17" ht="29.25" customHeight="1">
      <c r="A85" s="23"/>
      <c r="B85" s="56" t="s">
        <v>175</v>
      </c>
      <c r="C85" s="8">
        <v>759</v>
      </c>
      <c r="D85" s="8" t="s">
        <v>170</v>
      </c>
      <c r="E85" s="25" t="s">
        <v>176</v>
      </c>
      <c r="F85" s="11" t="s">
        <v>52</v>
      </c>
      <c r="G85" s="11" t="s">
        <v>59</v>
      </c>
      <c r="H85" s="11"/>
      <c r="I85" s="26">
        <f>J85+K85+L85+M85</f>
        <v>15000</v>
      </c>
      <c r="J85" s="26">
        <v>0</v>
      </c>
      <c r="K85" s="27">
        <v>5000</v>
      </c>
      <c r="L85" s="27">
        <v>0</v>
      </c>
      <c r="M85" s="27">
        <v>10000</v>
      </c>
      <c r="N85" s="46"/>
      <c r="O85" s="46"/>
      <c r="P85" s="46"/>
      <c r="Q85" s="46"/>
    </row>
    <row r="86" spans="1:13" ht="26.25" customHeight="1">
      <c r="A86" s="23"/>
      <c r="B86" s="29" t="s">
        <v>177</v>
      </c>
      <c r="C86" s="30"/>
      <c r="D86" s="30"/>
      <c r="E86" s="25"/>
      <c r="F86" s="25"/>
      <c r="G86" s="25"/>
      <c r="H86" s="25"/>
      <c r="I86" s="32">
        <f>SUM(I82:I85)</f>
        <v>195000</v>
      </c>
      <c r="J86" s="32">
        <f>SUM(J82:J85)</f>
        <v>18000</v>
      </c>
      <c r="K86" s="32">
        <f>SUM(K82:K85)</f>
        <v>65000</v>
      </c>
      <c r="L86" s="32">
        <f>SUM(L82:L85)</f>
        <v>79000</v>
      </c>
      <c r="M86" s="32">
        <f>SUM(M82:M85)</f>
        <v>33000</v>
      </c>
    </row>
    <row r="87" spans="1:13" ht="23.25" customHeight="1">
      <c r="A87" s="51"/>
      <c r="B87" s="52" t="s">
        <v>178</v>
      </c>
      <c r="C87" s="8">
        <v>759</v>
      </c>
      <c r="D87" s="8" t="s">
        <v>179</v>
      </c>
      <c r="E87" s="25" t="s">
        <v>180</v>
      </c>
      <c r="F87" s="11" t="s">
        <v>52</v>
      </c>
      <c r="G87" s="11" t="s">
        <v>65</v>
      </c>
      <c r="H87" s="11"/>
      <c r="I87" s="26">
        <f>J87+K87+L87+M87</f>
        <v>0</v>
      </c>
      <c r="J87" s="27">
        <v>0</v>
      </c>
      <c r="K87" s="27">
        <v>0</v>
      </c>
      <c r="L87" s="27">
        <v>0</v>
      </c>
      <c r="M87" s="27">
        <v>0</v>
      </c>
    </row>
    <row r="88" spans="1:13" ht="26.25" customHeight="1">
      <c r="A88" s="57"/>
      <c r="B88" s="52" t="s">
        <v>181</v>
      </c>
      <c r="C88" s="8">
        <v>759</v>
      </c>
      <c r="D88" s="8" t="s">
        <v>179</v>
      </c>
      <c r="E88" s="25" t="s">
        <v>180</v>
      </c>
      <c r="F88" s="11" t="s">
        <v>52</v>
      </c>
      <c r="G88" s="11" t="s">
        <v>63</v>
      </c>
      <c r="H88" s="11"/>
      <c r="I88" s="26">
        <f aca="true" t="shared" si="9" ref="I88:I91">SUM(J88:M88)</f>
        <v>1000</v>
      </c>
      <c r="J88" s="27">
        <v>1000</v>
      </c>
      <c r="K88" s="27">
        <v>0</v>
      </c>
      <c r="L88" s="27">
        <v>0</v>
      </c>
      <c r="M88" s="27">
        <v>0</v>
      </c>
    </row>
    <row r="89" spans="1:13" s="19" customFormat="1" ht="26.25" customHeight="1">
      <c r="A89" s="57"/>
      <c r="B89" s="52" t="s">
        <v>182</v>
      </c>
      <c r="C89" s="8">
        <v>759</v>
      </c>
      <c r="D89" s="8" t="s">
        <v>179</v>
      </c>
      <c r="E89" s="25" t="s">
        <v>183</v>
      </c>
      <c r="F89" s="11" t="s">
        <v>52</v>
      </c>
      <c r="G89" s="11" t="s">
        <v>65</v>
      </c>
      <c r="H89" s="11"/>
      <c r="I89" s="26">
        <f t="shared" si="9"/>
        <v>0</v>
      </c>
      <c r="J89" s="26">
        <v>0</v>
      </c>
      <c r="K89" s="26">
        <v>0</v>
      </c>
      <c r="L89" s="26">
        <v>0</v>
      </c>
      <c r="M89" s="26">
        <v>0</v>
      </c>
    </row>
    <row r="90" spans="1:17" ht="26.25" customHeight="1">
      <c r="A90" s="57"/>
      <c r="B90" s="45" t="s">
        <v>184</v>
      </c>
      <c r="C90" s="8">
        <v>759</v>
      </c>
      <c r="D90" s="8" t="s">
        <v>179</v>
      </c>
      <c r="E90" s="25" t="s">
        <v>185</v>
      </c>
      <c r="F90" s="11" t="s">
        <v>52</v>
      </c>
      <c r="G90" s="11" t="s">
        <v>186</v>
      </c>
      <c r="H90" s="11"/>
      <c r="I90" s="26">
        <f t="shared" si="9"/>
        <v>2000</v>
      </c>
      <c r="J90" s="26">
        <v>0</v>
      </c>
      <c r="K90" s="27">
        <v>1000</v>
      </c>
      <c r="L90" s="27">
        <v>1000</v>
      </c>
      <c r="M90" s="27">
        <v>0</v>
      </c>
      <c r="N90" s="46"/>
      <c r="O90" s="46"/>
      <c r="P90" s="46"/>
      <c r="Q90" s="46"/>
    </row>
    <row r="91" spans="1:13" s="19" customFormat="1" ht="24">
      <c r="A91" s="57"/>
      <c r="B91" s="45" t="s">
        <v>187</v>
      </c>
      <c r="C91" s="8">
        <v>759</v>
      </c>
      <c r="D91" s="8" t="s">
        <v>179</v>
      </c>
      <c r="E91" s="25" t="s">
        <v>185</v>
      </c>
      <c r="F91" s="11" t="s">
        <v>52</v>
      </c>
      <c r="G91" s="11" t="s">
        <v>59</v>
      </c>
      <c r="H91" s="11"/>
      <c r="I91" s="26">
        <f t="shared" si="9"/>
        <v>1000</v>
      </c>
      <c r="J91" s="27">
        <v>1000</v>
      </c>
      <c r="K91" s="27">
        <v>0</v>
      </c>
      <c r="L91" s="27">
        <v>0</v>
      </c>
      <c r="M91" s="27">
        <v>0</v>
      </c>
    </row>
    <row r="92" spans="1:17" ht="51.75" customHeight="1">
      <c r="A92" s="57"/>
      <c r="B92" s="45" t="s">
        <v>188</v>
      </c>
      <c r="C92" s="8">
        <v>759</v>
      </c>
      <c r="D92" s="8" t="s">
        <v>179</v>
      </c>
      <c r="E92" s="25" t="s">
        <v>185</v>
      </c>
      <c r="F92" s="11" t="s">
        <v>52</v>
      </c>
      <c r="G92" s="11" t="s">
        <v>61</v>
      </c>
      <c r="H92" s="11"/>
      <c r="I92" s="42">
        <f aca="true" t="shared" si="10" ref="I92:I93">J92+K92+L92+M92</f>
        <v>367527.79</v>
      </c>
      <c r="J92" s="26">
        <v>13025</v>
      </c>
      <c r="K92" s="42">
        <v>188452.79</v>
      </c>
      <c r="L92" s="26">
        <v>83025</v>
      </c>
      <c r="M92" s="26">
        <v>83025</v>
      </c>
      <c r="N92" s="58"/>
      <c r="O92" s="58"/>
      <c r="P92" s="58"/>
      <c r="Q92" s="58"/>
    </row>
    <row r="93" spans="1:13" ht="39" customHeight="1">
      <c r="A93" s="57"/>
      <c r="B93" s="59" t="s">
        <v>189</v>
      </c>
      <c r="C93" s="8">
        <v>759</v>
      </c>
      <c r="D93" s="8" t="s">
        <v>179</v>
      </c>
      <c r="E93" s="25" t="s">
        <v>185</v>
      </c>
      <c r="F93" s="11" t="s">
        <v>52</v>
      </c>
      <c r="G93" s="11" t="s">
        <v>63</v>
      </c>
      <c r="H93" s="11"/>
      <c r="I93" s="26">
        <f t="shared" si="10"/>
        <v>0</v>
      </c>
      <c r="J93" s="27">
        <v>0</v>
      </c>
      <c r="K93" s="27">
        <v>0</v>
      </c>
      <c r="L93" s="27">
        <v>0</v>
      </c>
      <c r="M93" s="27">
        <v>0</v>
      </c>
    </row>
    <row r="94" spans="1:13" s="19" customFormat="1" ht="36.75" customHeight="1">
      <c r="A94" s="57"/>
      <c r="B94" s="59" t="s">
        <v>190</v>
      </c>
      <c r="C94" s="8">
        <v>759</v>
      </c>
      <c r="D94" s="8" t="s">
        <v>179</v>
      </c>
      <c r="E94" s="25" t="s">
        <v>185</v>
      </c>
      <c r="F94" s="11" t="s">
        <v>52</v>
      </c>
      <c r="G94" s="11" t="s">
        <v>65</v>
      </c>
      <c r="H94" s="11"/>
      <c r="I94" s="26">
        <f aca="true" t="shared" si="11" ref="I94:I96">SUM(J94:M94)</f>
        <v>40000</v>
      </c>
      <c r="J94" s="26">
        <v>0</v>
      </c>
      <c r="K94" s="26">
        <v>10000</v>
      </c>
      <c r="L94" s="26">
        <v>20000</v>
      </c>
      <c r="M94" s="26">
        <v>10000</v>
      </c>
    </row>
    <row r="95" spans="1:13" ht="30" customHeight="1">
      <c r="A95" s="57"/>
      <c r="B95" s="45" t="s">
        <v>191</v>
      </c>
      <c r="C95" s="8">
        <v>759</v>
      </c>
      <c r="D95" s="8" t="s">
        <v>179</v>
      </c>
      <c r="E95" s="25" t="s">
        <v>185</v>
      </c>
      <c r="F95" s="11" t="s">
        <v>73</v>
      </c>
      <c r="G95" s="11" t="s">
        <v>74</v>
      </c>
      <c r="H95" s="11"/>
      <c r="I95" s="26">
        <f t="shared" si="11"/>
        <v>2000</v>
      </c>
      <c r="J95" s="26">
        <v>2000</v>
      </c>
      <c r="K95" s="27">
        <v>0</v>
      </c>
      <c r="L95" s="27">
        <v>0</v>
      </c>
      <c r="M95" s="27">
        <v>0</v>
      </c>
    </row>
    <row r="96" spans="1:13" ht="37.5" customHeight="1">
      <c r="A96" s="57"/>
      <c r="B96" s="45" t="s">
        <v>192</v>
      </c>
      <c r="C96" s="8">
        <v>759</v>
      </c>
      <c r="D96" s="8" t="s">
        <v>179</v>
      </c>
      <c r="E96" s="25" t="s">
        <v>193</v>
      </c>
      <c r="F96" s="11" t="s">
        <v>52</v>
      </c>
      <c r="G96" s="11" t="s">
        <v>61</v>
      </c>
      <c r="H96" s="11"/>
      <c r="I96" s="26">
        <f t="shared" si="11"/>
        <v>100000</v>
      </c>
      <c r="J96" s="26">
        <v>50000</v>
      </c>
      <c r="K96" s="27">
        <v>50000</v>
      </c>
      <c r="L96" s="27">
        <v>0</v>
      </c>
      <c r="M96" s="27">
        <v>0</v>
      </c>
    </row>
    <row r="97" spans="1:13" s="19" customFormat="1" ht="21.75" customHeight="1">
      <c r="A97" s="57"/>
      <c r="B97" s="29" t="s">
        <v>194</v>
      </c>
      <c r="C97" s="30"/>
      <c r="D97" s="30"/>
      <c r="E97" s="25"/>
      <c r="F97" s="25"/>
      <c r="G97" s="25"/>
      <c r="H97" s="25"/>
      <c r="I97" s="32">
        <f>SUM(I87:I96)</f>
        <v>513527.79</v>
      </c>
      <c r="J97" s="32">
        <f>SUM(J87:J96)</f>
        <v>67025</v>
      </c>
      <c r="K97" s="32">
        <f>SUM(K87:K96)</f>
        <v>249452.79</v>
      </c>
      <c r="L97" s="32">
        <f>SUM(L87:L96)</f>
        <v>104025</v>
      </c>
      <c r="M97" s="32">
        <f>SUM(M87:M96)</f>
        <v>93025</v>
      </c>
    </row>
    <row r="98" spans="1:13" ht="29.25" customHeight="1">
      <c r="A98" s="23" t="s">
        <v>195</v>
      </c>
      <c r="B98" s="52" t="s">
        <v>196</v>
      </c>
      <c r="C98" s="8">
        <v>759</v>
      </c>
      <c r="D98" s="8" t="s">
        <v>197</v>
      </c>
      <c r="E98" s="25" t="s">
        <v>198</v>
      </c>
      <c r="F98" s="11" t="s">
        <v>52</v>
      </c>
      <c r="G98" s="11" t="s">
        <v>59</v>
      </c>
      <c r="H98" s="11"/>
      <c r="I98" s="26">
        <f aca="true" t="shared" si="12" ref="I98:I99">J98+K98+L98+M98</f>
        <v>0</v>
      </c>
      <c r="J98" s="27">
        <v>0</v>
      </c>
      <c r="K98" s="26">
        <v>0</v>
      </c>
      <c r="L98" s="27">
        <v>0</v>
      </c>
      <c r="M98" s="27">
        <v>0</v>
      </c>
    </row>
    <row r="99" spans="1:13" ht="27" customHeight="1">
      <c r="A99" s="23"/>
      <c r="B99" s="52" t="s">
        <v>196</v>
      </c>
      <c r="C99" s="8">
        <v>759</v>
      </c>
      <c r="D99" s="8" t="s">
        <v>197</v>
      </c>
      <c r="E99" s="25" t="s">
        <v>198</v>
      </c>
      <c r="F99" s="11" t="s">
        <v>52</v>
      </c>
      <c r="G99" s="11" t="s">
        <v>65</v>
      </c>
      <c r="H99" s="11"/>
      <c r="I99" s="26">
        <f t="shared" si="12"/>
        <v>0</v>
      </c>
      <c r="J99" s="27">
        <v>0</v>
      </c>
      <c r="K99" s="26">
        <v>0</v>
      </c>
      <c r="L99" s="27">
        <v>0</v>
      </c>
      <c r="M99" s="27">
        <v>0</v>
      </c>
    </row>
    <row r="100" spans="1:13" s="19" customFormat="1" ht="18.75" customHeight="1">
      <c r="A100" s="23"/>
      <c r="B100" s="29" t="s">
        <v>199</v>
      </c>
      <c r="C100" s="30"/>
      <c r="D100" s="30"/>
      <c r="E100" s="25"/>
      <c r="F100" s="25"/>
      <c r="G100" s="25"/>
      <c r="H100" s="25"/>
      <c r="I100" s="32">
        <f>SUM(I98:I99)</f>
        <v>0</v>
      </c>
      <c r="J100" s="32">
        <f>SUM(J98:J99)</f>
        <v>0</v>
      </c>
      <c r="K100" s="32">
        <f>SUM(K98:K99)</f>
        <v>0</v>
      </c>
      <c r="L100" s="32">
        <f>SUM(L98:L99)</f>
        <v>0</v>
      </c>
      <c r="M100" s="32">
        <f>SUM(M98:M99)</f>
        <v>0</v>
      </c>
    </row>
    <row r="101" spans="1:13" ht="34.5" customHeight="1">
      <c r="A101" s="23" t="s">
        <v>200</v>
      </c>
      <c r="B101" s="35" t="s">
        <v>201</v>
      </c>
      <c r="C101" s="8">
        <v>759</v>
      </c>
      <c r="D101" s="8" t="s">
        <v>202</v>
      </c>
      <c r="E101" s="25" t="s">
        <v>203</v>
      </c>
      <c r="F101" s="11" t="s">
        <v>204</v>
      </c>
      <c r="G101" s="11" t="s">
        <v>205</v>
      </c>
      <c r="H101" s="11"/>
      <c r="I101" s="26">
        <f>SUM(J101:M101)</f>
        <v>355100</v>
      </c>
      <c r="J101" s="27">
        <v>88775</v>
      </c>
      <c r="K101" s="27">
        <v>88775</v>
      </c>
      <c r="L101" s="27">
        <v>88775</v>
      </c>
      <c r="M101" s="27">
        <v>88775</v>
      </c>
    </row>
    <row r="102" spans="1:13" s="19" customFormat="1" ht="22.5" customHeight="1">
      <c r="A102" s="23"/>
      <c r="B102" s="29" t="s">
        <v>206</v>
      </c>
      <c r="C102" s="30"/>
      <c r="D102" s="30"/>
      <c r="E102" s="25"/>
      <c r="F102" s="25"/>
      <c r="G102" s="25"/>
      <c r="H102" s="25"/>
      <c r="I102" s="32">
        <f>SUM(I101)</f>
        <v>355100</v>
      </c>
      <c r="J102" s="32">
        <f>SUM(J101)</f>
        <v>88775</v>
      </c>
      <c r="K102" s="32">
        <f>SUM(K101)</f>
        <v>88775</v>
      </c>
      <c r="L102" s="32">
        <f>SUM(L101)</f>
        <v>88775</v>
      </c>
      <c r="M102" s="32">
        <f>SUM(M101)</f>
        <v>88775</v>
      </c>
    </row>
    <row r="103" spans="1:13" ht="57" customHeight="1" hidden="1">
      <c r="A103" s="23" t="s">
        <v>207</v>
      </c>
      <c r="B103" s="35" t="s">
        <v>208</v>
      </c>
      <c r="C103" s="8">
        <v>759</v>
      </c>
      <c r="D103" s="8" t="s">
        <v>209</v>
      </c>
      <c r="E103" s="25" t="s">
        <v>210</v>
      </c>
      <c r="F103" s="11" t="s">
        <v>211</v>
      </c>
      <c r="G103" s="11" t="s">
        <v>212</v>
      </c>
      <c r="H103" s="11"/>
      <c r="I103" s="27"/>
      <c r="J103" s="27"/>
      <c r="K103" s="27"/>
      <c r="L103" s="27"/>
      <c r="M103" s="27"/>
    </row>
    <row r="104" spans="1:13" ht="12" hidden="1">
      <c r="A104" s="23"/>
      <c r="B104" s="29" t="s">
        <v>213</v>
      </c>
      <c r="C104" s="30"/>
      <c r="D104" s="30"/>
      <c r="E104" s="25"/>
      <c r="F104" s="25"/>
      <c r="G104" s="25"/>
      <c r="H104" s="25"/>
      <c r="I104" s="32">
        <f>SUM(I103)</f>
        <v>0</v>
      </c>
      <c r="J104" s="32">
        <f>SUM(J103)</f>
        <v>0</v>
      </c>
      <c r="K104" s="32">
        <f>SUM(K103)</f>
        <v>0</v>
      </c>
      <c r="L104" s="32">
        <f>SUM(L103)</f>
        <v>0</v>
      </c>
      <c r="M104" s="32">
        <f>SUM(M103)</f>
        <v>0</v>
      </c>
    </row>
    <row r="105" spans="1:13" ht="38.25" customHeight="1">
      <c r="A105" s="23" t="s">
        <v>214</v>
      </c>
      <c r="B105" s="35" t="s">
        <v>215</v>
      </c>
      <c r="C105" s="8">
        <v>759</v>
      </c>
      <c r="D105" s="8" t="s">
        <v>216</v>
      </c>
      <c r="E105" s="25" t="s">
        <v>217</v>
      </c>
      <c r="F105" s="11" t="s">
        <v>52</v>
      </c>
      <c r="G105" s="11" t="s">
        <v>61</v>
      </c>
      <c r="H105" s="11"/>
      <c r="I105" s="26">
        <f>SUM(J105:M105)</f>
        <v>117200</v>
      </c>
      <c r="J105" s="26">
        <v>29300</v>
      </c>
      <c r="K105" s="26">
        <v>29300</v>
      </c>
      <c r="L105" s="26">
        <v>29300</v>
      </c>
      <c r="M105" s="26">
        <v>29300</v>
      </c>
    </row>
    <row r="106" spans="1:13" ht="36" customHeight="1">
      <c r="A106" s="23"/>
      <c r="B106" s="35" t="s">
        <v>218</v>
      </c>
      <c r="C106" s="8">
        <v>759</v>
      </c>
      <c r="D106" s="8" t="s">
        <v>216</v>
      </c>
      <c r="E106" s="25" t="s">
        <v>217</v>
      </c>
      <c r="F106" s="11" t="s">
        <v>52</v>
      </c>
      <c r="G106" s="11" t="s">
        <v>92</v>
      </c>
      <c r="H106" s="11"/>
      <c r="I106" s="26">
        <f>J106+K106+L106+M106</f>
        <v>30000</v>
      </c>
      <c r="J106" s="26">
        <v>0</v>
      </c>
      <c r="K106" s="26">
        <v>15000</v>
      </c>
      <c r="L106" s="26">
        <v>15000</v>
      </c>
      <c r="M106" s="26">
        <v>0</v>
      </c>
    </row>
    <row r="107" spans="1:13" ht="27.75" customHeight="1">
      <c r="A107" s="23"/>
      <c r="B107" s="29" t="s">
        <v>219</v>
      </c>
      <c r="C107" s="30"/>
      <c r="D107" s="30"/>
      <c r="E107" s="25"/>
      <c r="F107" s="25"/>
      <c r="G107" s="25"/>
      <c r="H107" s="25"/>
      <c r="I107" s="32">
        <f>SUM(I105:I106)</f>
        <v>147200</v>
      </c>
      <c r="J107" s="32">
        <f>SUM(J105:J106)</f>
        <v>29300</v>
      </c>
      <c r="K107" s="32">
        <f>SUM(K105:K106)</f>
        <v>44300</v>
      </c>
      <c r="L107" s="32">
        <f>SUM(L105:L106)</f>
        <v>44300</v>
      </c>
      <c r="M107" s="32">
        <f>SUM(M105:M106)</f>
        <v>29300</v>
      </c>
    </row>
    <row r="108" spans="1:13" ht="33.75" customHeight="1">
      <c r="A108" s="23" t="s">
        <v>220</v>
      </c>
      <c r="B108" s="35" t="s">
        <v>221</v>
      </c>
      <c r="C108" s="8">
        <v>759</v>
      </c>
      <c r="D108" s="8" t="s">
        <v>222</v>
      </c>
      <c r="E108" s="25" t="s">
        <v>223</v>
      </c>
      <c r="F108" s="11" t="s">
        <v>224</v>
      </c>
      <c r="G108" s="11" t="s">
        <v>225</v>
      </c>
      <c r="H108" s="11"/>
      <c r="I108" s="26">
        <f>J108+K108+L108+M108</f>
        <v>400</v>
      </c>
      <c r="J108" s="26">
        <v>0</v>
      </c>
      <c r="K108" s="26">
        <v>0</v>
      </c>
      <c r="L108" s="26">
        <v>0</v>
      </c>
      <c r="M108" s="26">
        <v>400</v>
      </c>
    </row>
    <row r="109" spans="1:13" ht="27.75" customHeight="1">
      <c r="A109" s="23"/>
      <c r="B109" s="29" t="s">
        <v>226</v>
      </c>
      <c r="C109" s="30"/>
      <c r="D109" s="30"/>
      <c r="E109" s="25"/>
      <c r="F109" s="25"/>
      <c r="G109" s="25"/>
      <c r="H109" s="25"/>
      <c r="I109" s="32">
        <f>SUM(I108)</f>
        <v>400</v>
      </c>
      <c r="J109" s="32">
        <f>SUM(J108)</f>
        <v>0</v>
      </c>
      <c r="K109" s="32">
        <f>SUM(K108)</f>
        <v>0</v>
      </c>
      <c r="L109" s="32">
        <f>SUM(L108)</f>
        <v>0</v>
      </c>
      <c r="M109" s="32">
        <f>SUM(M108)</f>
        <v>400</v>
      </c>
    </row>
    <row r="110" spans="1:13" ht="27" customHeight="1">
      <c r="A110" s="30" t="s">
        <v>227</v>
      </c>
      <c r="B110" s="30"/>
      <c r="C110" s="30"/>
      <c r="D110" s="30"/>
      <c r="E110" s="30"/>
      <c r="F110" s="30"/>
      <c r="G110" s="30"/>
      <c r="H110" s="30"/>
      <c r="I110" s="32">
        <f>I109+I107+I102+I100+I97+I86+I81+I78+I70+I68+I64+I60+I45+I43+I40+I20</f>
        <v>7354601</v>
      </c>
      <c r="J110" s="32">
        <f>J109+J107+J102+J100+J97+J86+J81+J78+J70+J68+J64+J60+J45+J43+J40+J20</f>
        <v>1677529</v>
      </c>
      <c r="K110" s="32">
        <f>K109+K107+K102+K100+K97+K86+K81+K78+K70+K68+K64+K60+K45+K43+K40+K20</f>
        <v>2171522.79</v>
      </c>
      <c r="L110" s="32">
        <f>L109+L107+L102+L100+L97+L86+L81+L78+L70+L68+L64+L60+L45+L43+L40+L20</f>
        <v>1847061</v>
      </c>
      <c r="M110" s="32">
        <f>M109+M107+M102+M100+M97+M86+M81+M78+M70+M68+M64+M60+M45+M43+M40+M20</f>
        <v>1658488.21</v>
      </c>
    </row>
    <row r="112" spans="1:9" ht="17.25" customHeight="1">
      <c r="A112" s="2"/>
      <c r="B112" s="4" t="s">
        <v>228</v>
      </c>
      <c r="C112" s="4"/>
      <c r="D112" s="4"/>
      <c r="E112" s="4"/>
      <c r="F112" s="4"/>
      <c r="G112" s="4"/>
      <c r="H112" s="4"/>
      <c r="I112" s="4"/>
    </row>
    <row r="113" spans="1:16" ht="12">
      <c r="A113" s="2"/>
      <c r="B113" s="2" t="s">
        <v>229</v>
      </c>
      <c r="C113" s="60"/>
      <c r="D113" s="60"/>
      <c r="E113" s="60"/>
      <c r="F113" s="60"/>
      <c r="G113" s="60"/>
      <c r="H113" s="60"/>
      <c r="O113" s="61"/>
      <c r="P113" s="61"/>
    </row>
  </sheetData>
  <sheetProtection selectLockedCells="1" selectUnlockedCells="1"/>
  <mergeCells count="66">
    <mergeCell ref="G1:M1"/>
    <mergeCell ref="G2:M2"/>
    <mergeCell ref="G3:J3"/>
    <mergeCell ref="K3:M3"/>
    <mergeCell ref="G4:M4"/>
    <mergeCell ref="G5:M5"/>
    <mergeCell ref="A7:I7"/>
    <mergeCell ref="A8:I8"/>
    <mergeCell ref="L8:M8"/>
    <mergeCell ref="A9:I9"/>
    <mergeCell ref="J9:K9"/>
    <mergeCell ref="L9:M9"/>
    <mergeCell ref="A10:I10"/>
    <mergeCell ref="J10:K10"/>
    <mergeCell ref="L10:M10"/>
    <mergeCell ref="A11:I11"/>
    <mergeCell ref="J11:K11"/>
    <mergeCell ref="L11:M11"/>
    <mergeCell ref="N11:Q15"/>
    <mergeCell ref="A12:I12"/>
    <mergeCell ref="J12:K12"/>
    <mergeCell ref="L12:M12"/>
    <mergeCell ref="B13:I13"/>
    <mergeCell ref="J13:K13"/>
    <mergeCell ref="L13:M13"/>
    <mergeCell ref="A14:I14"/>
    <mergeCell ref="J14:K14"/>
    <mergeCell ref="L14:M14"/>
    <mergeCell ref="A15:M15"/>
    <mergeCell ref="A16:A17"/>
    <mergeCell ref="B16:B17"/>
    <mergeCell ref="C16:H16"/>
    <mergeCell ref="I16:I17"/>
    <mergeCell ref="J16:J17"/>
    <mergeCell ref="K16:K17"/>
    <mergeCell ref="L16:L17"/>
    <mergeCell ref="M16:M17"/>
    <mergeCell ref="A18:A20"/>
    <mergeCell ref="A21:A40"/>
    <mergeCell ref="A41:A43"/>
    <mergeCell ref="A44:A45"/>
    <mergeCell ref="A46:A60"/>
    <mergeCell ref="N54:P54"/>
    <mergeCell ref="A62:A64"/>
    <mergeCell ref="A65:A68"/>
    <mergeCell ref="N66:P66"/>
    <mergeCell ref="A69:A70"/>
    <mergeCell ref="A72:A78"/>
    <mergeCell ref="A79:A81"/>
    <mergeCell ref="N79:Q79"/>
    <mergeCell ref="N82:Q82"/>
    <mergeCell ref="A83:A86"/>
    <mergeCell ref="N84:Q84"/>
    <mergeCell ref="N85:Q85"/>
    <mergeCell ref="A88:A97"/>
    <mergeCell ref="N90:Q90"/>
    <mergeCell ref="N92:Q92"/>
    <mergeCell ref="A98:A100"/>
    <mergeCell ref="A101:A102"/>
    <mergeCell ref="A103:A104"/>
    <mergeCell ref="A105:A107"/>
    <mergeCell ref="A108:A109"/>
    <mergeCell ref="A110:H110"/>
    <mergeCell ref="B112:I112"/>
    <mergeCell ref="C113:D113"/>
    <mergeCell ref="E113:H113"/>
  </mergeCells>
  <printOptions/>
  <pageMargins left="0.39375" right="0" top="0.7875" bottom="0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IV85"/>
  <sheetViews>
    <sheetView zoomScale="90" zoomScaleNormal="90" workbookViewId="0" topLeftCell="A1">
      <selection activeCell="G1" sqref="G1"/>
    </sheetView>
  </sheetViews>
  <sheetFormatPr defaultColWidth="9.140625" defaultRowHeight="15"/>
  <cols>
    <col min="1" max="1" width="4.8515625" style="62" customWidth="1"/>
    <col min="2" max="2" width="16.57421875" style="62" customWidth="1"/>
    <col min="3" max="3" width="44.7109375" style="62" customWidth="1"/>
    <col min="4" max="4" width="6.7109375" style="62" customWidth="1"/>
    <col min="5" max="9" width="13.421875" style="62" customWidth="1"/>
    <col min="10" max="16384" width="8.7109375" style="62" customWidth="1"/>
  </cols>
  <sheetData>
    <row r="1" spans="1:256" ht="3" customHeight="1">
      <c r="A1"/>
      <c r="B1"/>
      <c r="C1" s="63"/>
      <c r="D1"/>
      <c r="E1" s="64"/>
      <c r="F1" s="64"/>
      <c r="G1" s="65"/>
      <c r="H1" s="65"/>
      <c r="I1" s="65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5.25" customHeight="1">
      <c r="A2"/>
      <c r="B2"/>
      <c r="C2" s="66"/>
      <c r="D2"/>
      <c r="E2" s="67"/>
      <c r="F2" s="68" t="s">
        <v>230</v>
      </c>
      <c r="G2" s="68"/>
      <c r="H2" s="68"/>
      <c r="I2" s="68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8.2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8" s="70" customFormat="1" ht="12.75">
      <c r="A4" s="69"/>
      <c r="D4" s="71"/>
      <c r="E4" s="72"/>
      <c r="F4" s="72" t="s">
        <v>231</v>
      </c>
      <c r="G4" s="72"/>
      <c r="H4" s="71"/>
    </row>
    <row r="5" spans="1:256" ht="21" customHeight="1">
      <c r="A5" s="69"/>
      <c r="B5" s="70"/>
      <c r="C5" s="70"/>
      <c r="D5" s="71"/>
      <c r="E5" s="72"/>
      <c r="F5" s="5" t="s">
        <v>1</v>
      </c>
      <c r="G5" s="5"/>
      <c r="H5" s="5"/>
      <c r="I5" s="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69"/>
      <c r="B6" s="70"/>
      <c r="C6" s="70"/>
      <c r="D6" s="71"/>
      <c r="E6" s="72"/>
      <c r="F6" s="72" t="s">
        <v>232</v>
      </c>
      <c r="G6" s="72"/>
      <c r="H6" s="71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69"/>
      <c r="B7" s="70"/>
      <c r="C7" s="70"/>
      <c r="D7" s="71"/>
      <c r="E7" s="72"/>
      <c r="F7" s="73" t="s">
        <v>233</v>
      </c>
      <c r="G7" s="72"/>
      <c r="H7" s="71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.7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3" s="77" customFormat="1" ht="15.75">
      <c r="A9" s="74"/>
      <c r="B9" s="75"/>
      <c r="C9" s="76" t="s">
        <v>234</v>
      </c>
    </row>
    <row r="10" spans="1:256" ht="15.75">
      <c r="A10" s="74"/>
      <c r="B10"/>
      <c r="C10" s="76" t="s">
        <v>235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8.25" customHeight="1">
      <c r="A11" s="74"/>
      <c r="B11"/>
      <c r="C11" s="78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79" t="s">
        <v>236</v>
      </c>
      <c r="B12"/>
      <c r="C12" s="80"/>
      <c r="D12"/>
      <c r="E12"/>
      <c r="F12"/>
      <c r="G12"/>
      <c r="H12"/>
      <c r="I12" s="72" t="s">
        <v>237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9" s="71" customFormat="1" ht="11.25" customHeight="1">
      <c r="A13" s="81" t="s">
        <v>238</v>
      </c>
      <c r="B13" s="82"/>
      <c r="C13" s="82"/>
      <c r="D13" s="83" t="s">
        <v>239</v>
      </c>
      <c r="E13" s="84" t="s">
        <v>240</v>
      </c>
      <c r="F13" s="85"/>
      <c r="G13" s="86" t="s">
        <v>241</v>
      </c>
      <c r="H13" s="86"/>
      <c r="I13" s="87"/>
    </row>
    <row r="14" spans="1:256" ht="9.75" customHeight="1">
      <c r="A14" s="88" t="s">
        <v>242</v>
      </c>
      <c r="B14" s="89"/>
      <c r="C14" s="89"/>
      <c r="D14" s="90" t="s">
        <v>243</v>
      </c>
      <c r="E14" s="91" t="s">
        <v>244</v>
      </c>
      <c r="F14" s="92"/>
      <c r="G14" s="92"/>
      <c r="H14" s="92"/>
      <c r="I14" s="9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9.75" customHeight="1">
      <c r="A15" s="88"/>
      <c r="B15" s="89"/>
      <c r="C15" s="89"/>
      <c r="D15" s="90"/>
      <c r="E15" s="91" t="s">
        <v>245</v>
      </c>
      <c r="F15" s="90" t="s">
        <v>246</v>
      </c>
      <c r="G15" s="90" t="s">
        <v>247</v>
      </c>
      <c r="H15" s="90" t="s">
        <v>248</v>
      </c>
      <c r="I15" s="94" t="s">
        <v>249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3.5">
      <c r="A16" s="95" t="s">
        <v>250</v>
      </c>
      <c r="B16" s="96"/>
      <c r="C16" s="96"/>
      <c r="D16" s="97"/>
      <c r="E16" s="98">
        <v>695557</v>
      </c>
      <c r="F16" s="98">
        <v>695557</v>
      </c>
      <c r="G16" s="99">
        <f aca="true" t="shared" si="0" ref="G16:G17">F16</f>
        <v>695557</v>
      </c>
      <c r="H16" s="99">
        <f aca="true" t="shared" si="1" ref="H16:H17">G16</f>
        <v>695557</v>
      </c>
      <c r="I16" s="98">
        <f aca="true" t="shared" si="2" ref="I16:I17">H16</f>
        <v>695557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100" t="s">
        <v>251</v>
      </c>
      <c r="B17" s="101"/>
      <c r="C17" s="101"/>
      <c r="D17" s="97"/>
      <c r="E17" s="98">
        <v>695557</v>
      </c>
      <c r="F17" s="98">
        <v>695557</v>
      </c>
      <c r="G17" s="99">
        <f t="shared" si="0"/>
        <v>695557</v>
      </c>
      <c r="H17" s="99">
        <f t="shared" si="1"/>
        <v>695557</v>
      </c>
      <c r="I17" s="98">
        <f t="shared" si="2"/>
        <v>695557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25" customHeight="1">
      <c r="A18" s="102" t="s">
        <v>252</v>
      </c>
      <c r="B18" s="103"/>
      <c r="C18" s="103"/>
      <c r="D18" s="104"/>
      <c r="E18" s="105"/>
      <c r="F18" s="105"/>
      <c r="G18" s="105"/>
      <c r="H18" s="105"/>
      <c r="I18" s="10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.75" customHeight="1">
      <c r="A19" s="107"/>
      <c r="B19" s="108" t="s">
        <v>253</v>
      </c>
      <c r="C19" s="109"/>
      <c r="D19" s="110"/>
      <c r="E19" s="111">
        <f>SUM(E20:E35)</f>
        <v>5548404</v>
      </c>
      <c r="F19" s="111">
        <f>SUM(F20:F35)</f>
        <v>850901</v>
      </c>
      <c r="G19" s="111">
        <f>SUM(G20:G35)</f>
        <v>1217501</v>
      </c>
      <c r="H19" s="111">
        <f>SUM(H20:H35)</f>
        <v>1322601</v>
      </c>
      <c r="I19" s="111">
        <f>SUM(I20:I35)</f>
        <v>2157401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1.75" customHeight="1">
      <c r="A20" s="112">
        <v>100</v>
      </c>
      <c r="B20" s="113" t="s">
        <v>254</v>
      </c>
      <c r="C20" s="114" t="s">
        <v>255</v>
      </c>
      <c r="D20" s="97"/>
      <c r="E20" s="115">
        <f aca="true" t="shared" si="3" ref="E20:E44">SUM(F20:I20)</f>
        <v>481300</v>
      </c>
      <c r="F20" s="116">
        <v>103000</v>
      </c>
      <c r="G20" s="116">
        <v>129100</v>
      </c>
      <c r="H20" s="116">
        <v>149100</v>
      </c>
      <c r="I20" s="116">
        <v>100100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12">
        <v>100</v>
      </c>
      <c r="B21" s="113" t="s">
        <v>256</v>
      </c>
      <c r="C21" s="114" t="s">
        <v>257</v>
      </c>
      <c r="D21" s="97"/>
      <c r="E21" s="115">
        <f t="shared" si="3"/>
        <v>3400</v>
      </c>
      <c r="F21" s="116">
        <v>700</v>
      </c>
      <c r="G21" s="116">
        <v>1000</v>
      </c>
      <c r="H21" s="116">
        <v>1000</v>
      </c>
      <c r="I21" s="116">
        <v>700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112">
        <v>100</v>
      </c>
      <c r="B22" s="113" t="s">
        <v>258</v>
      </c>
      <c r="C22" s="114" t="s">
        <v>259</v>
      </c>
      <c r="D22" s="97"/>
      <c r="E22" s="115">
        <f t="shared" si="3"/>
        <v>932100</v>
      </c>
      <c r="F22" s="116">
        <v>200000</v>
      </c>
      <c r="G22" s="116">
        <v>225100</v>
      </c>
      <c r="H22" s="116">
        <v>270000</v>
      </c>
      <c r="I22" s="116">
        <v>237000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112">
        <v>100</v>
      </c>
      <c r="B23" s="113" t="s">
        <v>260</v>
      </c>
      <c r="C23" s="114" t="s">
        <v>261</v>
      </c>
      <c r="D23" s="97"/>
      <c r="E23" s="115">
        <f t="shared" si="3"/>
        <v>-89500</v>
      </c>
      <c r="F23" s="116">
        <v>-20500</v>
      </c>
      <c r="G23" s="116">
        <v>-27000</v>
      </c>
      <c r="H23" s="116">
        <v>-32000</v>
      </c>
      <c r="I23" s="116">
        <v>-10000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8.25" customHeight="1">
      <c r="A24" s="112">
        <v>182</v>
      </c>
      <c r="B24" s="113" t="s">
        <v>262</v>
      </c>
      <c r="C24" s="114" t="s">
        <v>263</v>
      </c>
      <c r="D24" s="97"/>
      <c r="E24" s="115">
        <f t="shared" si="3"/>
        <v>1207500</v>
      </c>
      <c r="F24" s="116">
        <v>279250</v>
      </c>
      <c r="G24" s="116">
        <v>295650</v>
      </c>
      <c r="H24" s="116">
        <v>278550</v>
      </c>
      <c r="I24" s="116">
        <v>354050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43.5" customHeight="1" hidden="1">
      <c r="A25" s="112">
        <v>182</v>
      </c>
      <c r="B25" s="113" t="s">
        <v>264</v>
      </c>
      <c r="C25" s="114" t="s">
        <v>265</v>
      </c>
      <c r="D25" s="97"/>
      <c r="E25" s="115">
        <f t="shared" si="3"/>
        <v>0</v>
      </c>
      <c r="F25" s="116"/>
      <c r="G25" s="116">
        <v>0</v>
      </c>
      <c r="H25" s="116"/>
      <c r="I25" s="116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25" customHeight="1" hidden="1">
      <c r="A26" s="112">
        <v>182</v>
      </c>
      <c r="B26" s="113" t="s">
        <v>266</v>
      </c>
      <c r="C26" s="114" t="s">
        <v>267</v>
      </c>
      <c r="D26" s="97"/>
      <c r="E26" s="115">
        <f t="shared" si="3"/>
        <v>0</v>
      </c>
      <c r="F26" s="116"/>
      <c r="G26" s="116"/>
      <c r="H26" s="116"/>
      <c r="I26" s="11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112">
        <v>182</v>
      </c>
      <c r="B27" s="113" t="s">
        <v>268</v>
      </c>
      <c r="C27" s="114" t="s">
        <v>269</v>
      </c>
      <c r="D27" s="117"/>
      <c r="E27" s="115">
        <f t="shared" si="3"/>
        <v>799800</v>
      </c>
      <c r="F27" s="116">
        <v>90000</v>
      </c>
      <c r="G27" s="116">
        <v>310000</v>
      </c>
      <c r="H27" s="116">
        <v>315000</v>
      </c>
      <c r="I27" s="116">
        <v>84800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8.75" customHeight="1">
      <c r="A28" s="112">
        <v>182</v>
      </c>
      <c r="B28" s="113" t="s">
        <v>270</v>
      </c>
      <c r="C28" s="114" t="s">
        <v>271</v>
      </c>
      <c r="D28" s="118"/>
      <c r="E28" s="115">
        <f t="shared" si="3"/>
        <v>111500</v>
      </c>
      <c r="F28" s="116">
        <v>13500</v>
      </c>
      <c r="G28" s="116">
        <v>5000</v>
      </c>
      <c r="H28" s="116">
        <v>20500</v>
      </c>
      <c r="I28" s="116">
        <v>72500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2.5" customHeight="1">
      <c r="A29" s="112">
        <v>182</v>
      </c>
      <c r="B29" s="113" t="s">
        <v>272</v>
      </c>
      <c r="C29" s="114" t="s">
        <v>273</v>
      </c>
      <c r="D29" s="97"/>
      <c r="E29" s="115">
        <f t="shared" si="3"/>
        <v>1385500</v>
      </c>
      <c r="F29" s="116">
        <v>70000</v>
      </c>
      <c r="G29" s="116">
        <v>100000</v>
      </c>
      <c r="H29" s="116">
        <v>135500</v>
      </c>
      <c r="I29" s="116">
        <v>1080000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112">
        <v>182</v>
      </c>
      <c r="B30" s="113" t="s">
        <v>274</v>
      </c>
      <c r="C30" s="114" t="s">
        <v>275</v>
      </c>
      <c r="D30" s="97"/>
      <c r="E30" s="115">
        <f t="shared" si="3"/>
        <v>689300</v>
      </c>
      <c r="F30" s="116">
        <v>109700</v>
      </c>
      <c r="G30" s="116">
        <v>172200</v>
      </c>
      <c r="H30" s="116">
        <v>177000</v>
      </c>
      <c r="I30" s="116">
        <v>230400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6.75" customHeight="1">
      <c r="A31" s="112">
        <v>759</v>
      </c>
      <c r="B31" s="113" t="s">
        <v>276</v>
      </c>
      <c r="C31" s="114" t="s">
        <v>277</v>
      </c>
      <c r="D31" s="97"/>
      <c r="E31" s="115">
        <f t="shared" si="3"/>
        <v>6100</v>
      </c>
      <c r="F31" s="116">
        <v>400</v>
      </c>
      <c r="G31" s="116">
        <v>1100</v>
      </c>
      <c r="H31" s="116">
        <v>2100</v>
      </c>
      <c r="I31" s="116">
        <v>2500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.75" customHeight="1" hidden="1">
      <c r="A32" s="112">
        <v>759</v>
      </c>
      <c r="B32" s="113" t="s">
        <v>278</v>
      </c>
      <c r="C32" s="114" t="s">
        <v>279</v>
      </c>
      <c r="D32" s="97"/>
      <c r="E32" s="115">
        <f t="shared" si="3"/>
        <v>0</v>
      </c>
      <c r="F32" s="116"/>
      <c r="G32" s="116"/>
      <c r="H32" s="116"/>
      <c r="I32" s="116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6.75" customHeight="1" hidden="1">
      <c r="A33" s="119">
        <v>908</v>
      </c>
      <c r="B33" s="120" t="s">
        <v>280</v>
      </c>
      <c r="C33" s="121" t="s">
        <v>281</v>
      </c>
      <c r="D33" s="97"/>
      <c r="E33" s="115">
        <f t="shared" si="3"/>
        <v>0</v>
      </c>
      <c r="F33" s="116"/>
      <c r="G33" s="116"/>
      <c r="H33" s="116"/>
      <c r="I33" s="116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6.75" customHeight="1">
      <c r="A34" s="112">
        <v>759</v>
      </c>
      <c r="B34" s="120" t="s">
        <v>282</v>
      </c>
      <c r="C34" s="121" t="s">
        <v>281</v>
      </c>
      <c r="D34" s="97"/>
      <c r="E34" s="115">
        <f t="shared" si="3"/>
        <v>19404</v>
      </c>
      <c r="F34" s="116">
        <v>4851</v>
      </c>
      <c r="G34" s="116">
        <v>4851</v>
      </c>
      <c r="H34" s="116">
        <v>4851</v>
      </c>
      <c r="I34" s="116">
        <v>4851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1" customHeight="1">
      <c r="A35" s="112">
        <v>759</v>
      </c>
      <c r="B35" s="120" t="s">
        <v>283</v>
      </c>
      <c r="C35" s="121" t="s">
        <v>284</v>
      </c>
      <c r="D35" s="97"/>
      <c r="E35" s="115">
        <f t="shared" si="3"/>
        <v>2000</v>
      </c>
      <c r="F35" s="116"/>
      <c r="G35" s="116">
        <v>500</v>
      </c>
      <c r="H35" s="116">
        <v>1000</v>
      </c>
      <c r="I35" s="116">
        <v>500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" customHeight="1">
      <c r="A36" s="122"/>
      <c r="B36" s="123" t="s">
        <v>285</v>
      </c>
      <c r="C36" s="124" t="s">
        <v>286</v>
      </c>
      <c r="D36" s="97"/>
      <c r="E36" s="125">
        <f t="shared" si="3"/>
        <v>555800</v>
      </c>
      <c r="F36" s="111">
        <f>SUM(F38:F43)</f>
        <v>138950</v>
      </c>
      <c r="G36" s="111">
        <f>SUM(G38:G43)</f>
        <v>138950</v>
      </c>
      <c r="H36" s="111">
        <f>SUM(H38:H43)</f>
        <v>138950</v>
      </c>
      <c r="I36" s="111">
        <f>SUM(I38:I43)</f>
        <v>138950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 customHeight="1">
      <c r="A37" s="112">
        <v>759</v>
      </c>
      <c r="B37" s="113" t="s">
        <v>287</v>
      </c>
      <c r="C37" s="114" t="s">
        <v>288</v>
      </c>
      <c r="D37" s="126"/>
      <c r="E37" s="127">
        <f t="shared" si="3"/>
        <v>0</v>
      </c>
      <c r="F37" s="116"/>
      <c r="G37" s="116"/>
      <c r="H37" s="116"/>
      <c r="I37" s="116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9" s="130" customFormat="1" ht="22.5" customHeight="1">
      <c r="A38" s="128">
        <v>759</v>
      </c>
      <c r="B38" s="100" t="s">
        <v>289</v>
      </c>
      <c r="C38" s="114" t="s">
        <v>290</v>
      </c>
      <c r="D38" s="128"/>
      <c r="E38" s="125">
        <f t="shared" si="3"/>
        <v>316800</v>
      </c>
      <c r="F38" s="129">
        <v>79200</v>
      </c>
      <c r="G38" s="129">
        <v>79200</v>
      </c>
      <c r="H38" s="129">
        <v>79200</v>
      </c>
      <c r="I38" s="129">
        <v>79200</v>
      </c>
    </row>
    <row r="39" spans="1:256" ht="15.75" customHeight="1">
      <c r="A39" s="128">
        <v>759</v>
      </c>
      <c r="B39" s="100" t="s">
        <v>289</v>
      </c>
      <c r="C39" s="131" t="s">
        <v>291</v>
      </c>
      <c r="D39" s="132"/>
      <c r="E39" s="125">
        <f t="shared" si="3"/>
        <v>0</v>
      </c>
      <c r="F39" s="129"/>
      <c r="G39" s="129"/>
      <c r="H39" s="129"/>
      <c r="I39" s="12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 customHeight="1">
      <c r="A40" s="112">
        <v>759</v>
      </c>
      <c r="B40" s="113" t="s">
        <v>292</v>
      </c>
      <c r="C40" s="114" t="s">
        <v>293</v>
      </c>
      <c r="D40" s="110"/>
      <c r="E40" s="125">
        <f t="shared" si="3"/>
        <v>0</v>
      </c>
      <c r="F40" s="116"/>
      <c r="G40" s="116"/>
      <c r="H40" s="116"/>
      <c r="I40" s="116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0.25" customHeight="1">
      <c r="A41" s="112">
        <v>759</v>
      </c>
      <c r="B41" s="133" t="s">
        <v>294</v>
      </c>
      <c r="C41" s="134" t="s">
        <v>295</v>
      </c>
      <c r="D41" s="97"/>
      <c r="E41" s="125">
        <f t="shared" si="3"/>
        <v>206000</v>
      </c>
      <c r="F41" s="116">
        <v>51500</v>
      </c>
      <c r="G41" s="116">
        <v>51500</v>
      </c>
      <c r="H41" s="116">
        <v>51500</v>
      </c>
      <c r="I41" s="116">
        <v>51500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9" s="71" customFormat="1" ht="16.5">
      <c r="A42" s="135">
        <v>759</v>
      </c>
      <c r="B42" s="82" t="s">
        <v>296</v>
      </c>
      <c r="C42" s="121" t="s">
        <v>297</v>
      </c>
      <c r="D42" s="135"/>
      <c r="E42" s="125">
        <f t="shared" si="3"/>
        <v>33000</v>
      </c>
      <c r="F42" s="136">
        <v>8250</v>
      </c>
      <c r="G42" s="136">
        <v>8250</v>
      </c>
      <c r="H42" s="136">
        <v>8250</v>
      </c>
      <c r="I42" s="136">
        <v>8250</v>
      </c>
    </row>
    <row r="43" spans="1:256" ht="12" hidden="1">
      <c r="A43" s="135">
        <v>759</v>
      </c>
      <c r="B43" s="137" t="s">
        <v>298</v>
      </c>
      <c r="C43" s="138" t="s">
        <v>299</v>
      </c>
      <c r="D43" s="139"/>
      <c r="E43" s="125">
        <f t="shared" si="3"/>
        <v>0</v>
      </c>
      <c r="F43" s="140"/>
      <c r="G43" s="140"/>
      <c r="H43" s="140">
        <v>0</v>
      </c>
      <c r="I43" s="140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9" s="75" customFormat="1" ht="14.25">
      <c r="A44" s="107"/>
      <c r="B44" s="108"/>
      <c r="C44" s="109" t="s">
        <v>300</v>
      </c>
      <c r="D44" s="141"/>
      <c r="E44" s="125">
        <f t="shared" si="3"/>
        <v>6104204</v>
      </c>
      <c r="F44" s="142">
        <f>SUM(F19+F36)</f>
        <v>989851</v>
      </c>
      <c r="G44" s="142">
        <f>SUM(G19+G36)</f>
        <v>1356451</v>
      </c>
      <c r="H44" s="142">
        <f>SUM(H19+H36)</f>
        <v>1461551</v>
      </c>
      <c r="I44" s="142">
        <f>SUM(I19+I36)</f>
        <v>2296351</v>
      </c>
    </row>
    <row r="45" spans="1:256" ht="14.25" customHeight="1">
      <c r="A45" s="143"/>
      <c r="B45" s="144" t="s">
        <v>301</v>
      </c>
      <c r="C45" s="145"/>
      <c r="D45" s="146"/>
      <c r="E45" s="147"/>
      <c r="F45" s="148"/>
      <c r="G45" s="149"/>
      <c r="H45" s="148"/>
      <c r="I45" s="15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9" s="153" customFormat="1" ht="14.25" customHeight="1">
      <c r="A46" s="97"/>
      <c r="B46" s="101" t="s">
        <v>302</v>
      </c>
      <c r="C46" s="151"/>
      <c r="D46" s="119"/>
      <c r="E46" s="152"/>
      <c r="F46" s="152"/>
      <c r="G46" s="152"/>
      <c r="H46" s="152"/>
      <c r="I46" s="152"/>
    </row>
    <row r="47" spans="1:9" s="75" customFormat="1" ht="14.25" customHeight="1">
      <c r="A47" s="143"/>
      <c r="B47" s="144" t="s">
        <v>303</v>
      </c>
      <c r="C47" s="144"/>
      <c r="D47" s="154"/>
      <c r="E47" s="155"/>
      <c r="F47" s="156"/>
      <c r="G47" s="157"/>
      <c r="H47" s="158"/>
      <c r="I47" s="159"/>
    </row>
    <row r="48" spans="1:256" ht="24.75" customHeight="1">
      <c r="A48" s="160" t="s">
        <v>304</v>
      </c>
      <c r="B48" s="161"/>
      <c r="C48" s="161"/>
      <c r="D48" s="162"/>
      <c r="E48" s="163">
        <f>SUM(E44:E47)</f>
        <v>6104204</v>
      </c>
      <c r="F48" s="163">
        <f>SUM(F44:F47)</f>
        <v>989851</v>
      </c>
      <c r="G48" s="163">
        <f>SUM(G44:G47)</f>
        <v>1356451</v>
      </c>
      <c r="H48" s="163">
        <f>SUM(H44:H47)</f>
        <v>1461551</v>
      </c>
      <c r="I48" s="163">
        <f>SUM(I44:I47)</f>
        <v>2296351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9" s="168" customFormat="1" ht="10.5" customHeight="1">
      <c r="A49" s="164" t="s">
        <v>305</v>
      </c>
      <c r="B49" s="86"/>
      <c r="C49" s="86"/>
      <c r="D49" s="165"/>
      <c r="E49" s="166">
        <v>0</v>
      </c>
      <c r="F49" s="167">
        <v>0</v>
      </c>
      <c r="G49" s="166">
        <v>0</v>
      </c>
      <c r="H49" s="167">
        <v>0</v>
      </c>
      <c r="I49" s="167">
        <v>0</v>
      </c>
    </row>
    <row r="50" spans="1:9" ht="18.75" customHeight="1">
      <c r="A50" s="102" t="s">
        <v>306</v>
      </c>
      <c r="B50" s="103"/>
      <c r="C50" s="103"/>
      <c r="D50" s="169"/>
      <c r="E50" s="170">
        <f>SUM(E44:E49)</f>
        <v>12208408</v>
      </c>
      <c r="F50" s="170">
        <f>SUM(F44:F49)</f>
        <v>1979702</v>
      </c>
      <c r="G50" s="170">
        <f>SUM(G44:G49)</f>
        <v>2712902</v>
      </c>
      <c r="H50" s="170">
        <f>SUM(H44:H49)</f>
        <v>2923102</v>
      </c>
      <c r="I50" s="170">
        <f>SUM(I44:I49)</f>
        <v>4592702</v>
      </c>
    </row>
    <row r="51" spans="1:9" ht="12.75">
      <c r="A51" s="113" t="s">
        <v>307</v>
      </c>
      <c r="B51" s="171"/>
      <c r="C51" s="121"/>
      <c r="D51" s="119"/>
      <c r="E51" s="152"/>
      <c r="F51" s="172"/>
      <c r="G51" s="172"/>
      <c r="H51" s="172"/>
      <c r="I51" s="152"/>
    </row>
    <row r="52" spans="1:9" ht="24" customHeight="1">
      <c r="A52" s="119">
        <v>759</v>
      </c>
      <c r="B52" s="171" t="s">
        <v>308</v>
      </c>
      <c r="C52" s="121" t="s">
        <v>309</v>
      </c>
      <c r="D52" s="119" t="s">
        <v>38</v>
      </c>
      <c r="E52" s="152">
        <f aca="true" t="shared" si="4" ref="E52:E76">F52+G52+H52+I52</f>
        <v>868015</v>
      </c>
      <c r="F52" s="152">
        <v>190619</v>
      </c>
      <c r="G52" s="152">
        <v>296153</v>
      </c>
      <c r="H52" s="152">
        <v>190619</v>
      </c>
      <c r="I52" s="152">
        <v>190624</v>
      </c>
    </row>
    <row r="53" spans="1:9" ht="24" customHeight="1">
      <c r="A53" s="119">
        <v>759</v>
      </c>
      <c r="B53" s="173" t="s">
        <v>310</v>
      </c>
      <c r="C53" s="121" t="s">
        <v>311</v>
      </c>
      <c r="D53" s="119" t="s">
        <v>47</v>
      </c>
      <c r="E53" s="152">
        <f t="shared" si="4"/>
        <v>2758662</v>
      </c>
      <c r="F53" s="152">
        <v>687664</v>
      </c>
      <c r="G53" s="152">
        <v>697166</v>
      </c>
      <c r="H53" s="172">
        <v>686664</v>
      </c>
      <c r="I53" s="152">
        <v>687168</v>
      </c>
    </row>
    <row r="54" spans="1:9" ht="18" customHeight="1">
      <c r="A54" s="174">
        <v>759</v>
      </c>
      <c r="B54" s="175" t="s">
        <v>312</v>
      </c>
      <c r="C54" s="176" t="s">
        <v>313</v>
      </c>
      <c r="D54" s="174" t="s">
        <v>89</v>
      </c>
      <c r="E54" s="152">
        <f t="shared" si="4"/>
        <v>198000</v>
      </c>
      <c r="F54" s="152">
        <v>0</v>
      </c>
      <c r="G54" s="152">
        <v>0</v>
      </c>
      <c r="H54" s="152">
        <v>198000</v>
      </c>
      <c r="I54" s="152">
        <v>0</v>
      </c>
    </row>
    <row r="55" spans="1:9" ht="24" customHeight="1">
      <c r="A55" s="119">
        <v>759</v>
      </c>
      <c r="B55" s="171" t="s">
        <v>314</v>
      </c>
      <c r="C55" s="121" t="s">
        <v>315</v>
      </c>
      <c r="D55" s="119" t="s">
        <v>316</v>
      </c>
      <c r="E55" s="152">
        <f t="shared" si="4"/>
        <v>8000</v>
      </c>
      <c r="F55" s="152">
        <v>0</v>
      </c>
      <c r="G55" s="172">
        <v>0</v>
      </c>
      <c r="H55" s="172">
        <v>0</v>
      </c>
      <c r="I55" s="152">
        <v>8000</v>
      </c>
    </row>
    <row r="56" spans="1:9" ht="18.75" customHeight="1">
      <c r="A56" s="177">
        <v>759</v>
      </c>
      <c r="B56" s="175" t="s">
        <v>317</v>
      </c>
      <c r="C56" s="178" t="s">
        <v>318</v>
      </c>
      <c r="D56" s="177" t="s">
        <v>105</v>
      </c>
      <c r="E56" s="152">
        <f t="shared" si="4"/>
        <v>366431</v>
      </c>
      <c r="F56" s="152">
        <v>84829</v>
      </c>
      <c r="G56" s="172">
        <v>90361</v>
      </c>
      <c r="H56" s="172">
        <v>84361</v>
      </c>
      <c r="I56" s="152">
        <v>106880</v>
      </c>
    </row>
    <row r="57" spans="1:9" ht="18.75" customHeight="1">
      <c r="A57" s="119">
        <v>759</v>
      </c>
      <c r="B57" s="171" t="s">
        <v>319</v>
      </c>
      <c r="C57" s="121" t="s">
        <v>320</v>
      </c>
      <c r="D57" s="119" t="s">
        <v>105</v>
      </c>
      <c r="E57" s="152">
        <f t="shared" si="4"/>
        <v>33000</v>
      </c>
      <c r="F57" s="152">
        <v>0</v>
      </c>
      <c r="G57" s="172">
        <v>0</v>
      </c>
      <c r="H57" s="172">
        <v>5000</v>
      </c>
      <c r="I57" s="152">
        <v>28000</v>
      </c>
    </row>
    <row r="58" spans="1:9" ht="28.5" customHeight="1">
      <c r="A58" s="119">
        <v>759</v>
      </c>
      <c r="B58" s="171" t="s">
        <v>321</v>
      </c>
      <c r="C58" s="121" t="s">
        <v>322</v>
      </c>
      <c r="D58" s="119" t="s">
        <v>105</v>
      </c>
      <c r="E58" s="152">
        <f t="shared" si="4"/>
        <v>5000</v>
      </c>
      <c r="F58" s="152">
        <v>0</v>
      </c>
      <c r="G58" s="152">
        <v>5000</v>
      </c>
      <c r="H58" s="152">
        <v>0</v>
      </c>
      <c r="I58" s="152">
        <v>0</v>
      </c>
    </row>
    <row r="59" spans="1:9" ht="28.5" customHeight="1">
      <c r="A59" s="119">
        <v>759</v>
      </c>
      <c r="B59" s="171" t="s">
        <v>323</v>
      </c>
      <c r="C59" s="121" t="s">
        <v>324</v>
      </c>
      <c r="D59" s="119" t="s">
        <v>105</v>
      </c>
      <c r="E59" s="152">
        <f t="shared" si="4"/>
        <v>5000</v>
      </c>
      <c r="F59" s="152">
        <v>0</v>
      </c>
      <c r="G59" s="152">
        <v>5000</v>
      </c>
      <c r="H59" s="152">
        <v>0</v>
      </c>
      <c r="I59" s="152">
        <v>0</v>
      </c>
    </row>
    <row r="60" spans="1:9" ht="28.5" customHeight="1">
      <c r="A60" s="119">
        <v>759</v>
      </c>
      <c r="B60" s="171" t="s">
        <v>325</v>
      </c>
      <c r="C60" s="121" t="s">
        <v>326</v>
      </c>
      <c r="D60" s="119" t="s">
        <v>105</v>
      </c>
      <c r="E60" s="152">
        <f t="shared" si="4"/>
        <v>5000</v>
      </c>
      <c r="F60" s="152">
        <v>0</v>
      </c>
      <c r="G60" s="152">
        <v>5000</v>
      </c>
      <c r="H60" s="152">
        <v>0</v>
      </c>
      <c r="I60" s="152">
        <v>0</v>
      </c>
    </row>
    <row r="61" spans="1:9" ht="28.5" customHeight="1">
      <c r="A61" s="119">
        <v>759</v>
      </c>
      <c r="B61" s="171" t="s">
        <v>327</v>
      </c>
      <c r="C61" s="121" t="s">
        <v>328</v>
      </c>
      <c r="D61" s="119" t="s">
        <v>105</v>
      </c>
      <c r="E61" s="152">
        <f t="shared" si="4"/>
        <v>10000</v>
      </c>
      <c r="F61" s="152">
        <v>0</v>
      </c>
      <c r="G61" s="152">
        <v>10000</v>
      </c>
      <c r="H61" s="152">
        <v>0</v>
      </c>
      <c r="I61" s="152">
        <v>0</v>
      </c>
    </row>
    <row r="62" spans="1:9" ht="24" customHeight="1">
      <c r="A62" s="119">
        <v>759</v>
      </c>
      <c r="B62" s="171" t="s">
        <v>329</v>
      </c>
      <c r="C62" s="121" t="s">
        <v>330</v>
      </c>
      <c r="D62" s="119" t="s">
        <v>133</v>
      </c>
      <c r="E62" s="152">
        <f t="shared" si="4"/>
        <v>206000</v>
      </c>
      <c r="F62" s="152">
        <v>51501</v>
      </c>
      <c r="G62" s="152">
        <v>51499</v>
      </c>
      <c r="H62" s="152">
        <v>51501</v>
      </c>
      <c r="I62" s="152">
        <v>51499</v>
      </c>
    </row>
    <row r="63" spans="1:9" ht="24" customHeight="1">
      <c r="A63" s="119">
        <v>759</v>
      </c>
      <c r="B63" s="171" t="s">
        <v>331</v>
      </c>
      <c r="C63" s="121" t="s">
        <v>332</v>
      </c>
      <c r="D63" s="119" t="s">
        <v>138</v>
      </c>
      <c r="E63" s="152">
        <f t="shared" si="4"/>
        <v>20000</v>
      </c>
      <c r="F63" s="152">
        <v>5000</v>
      </c>
      <c r="G63" s="152">
        <v>12000</v>
      </c>
      <c r="H63" s="152">
        <v>3000</v>
      </c>
      <c r="I63" s="152">
        <v>0</v>
      </c>
    </row>
    <row r="64" spans="1:9" ht="24" customHeight="1">
      <c r="A64" s="119">
        <v>759</v>
      </c>
      <c r="B64" s="175" t="s">
        <v>333</v>
      </c>
      <c r="C64" s="178" t="s">
        <v>334</v>
      </c>
      <c r="D64" s="177" t="s">
        <v>146</v>
      </c>
      <c r="E64" s="152">
        <f t="shared" si="4"/>
        <v>10000</v>
      </c>
      <c r="F64" s="179">
        <v>0</v>
      </c>
      <c r="G64" s="179">
        <v>5000</v>
      </c>
      <c r="H64" s="179">
        <v>0</v>
      </c>
      <c r="I64" s="179">
        <v>5000</v>
      </c>
    </row>
    <row r="65" spans="1:9" ht="24" customHeight="1">
      <c r="A65" s="119">
        <v>759</v>
      </c>
      <c r="B65" s="171" t="s">
        <v>335</v>
      </c>
      <c r="C65" s="121" t="s">
        <v>336</v>
      </c>
      <c r="D65" s="119" t="s">
        <v>150</v>
      </c>
      <c r="E65" s="152">
        <f t="shared" si="4"/>
        <v>1247265.21</v>
      </c>
      <c r="F65" s="172">
        <v>406816</v>
      </c>
      <c r="G65" s="172">
        <v>256816</v>
      </c>
      <c r="H65" s="172">
        <v>276816</v>
      </c>
      <c r="I65" s="152">
        <v>306817.21</v>
      </c>
    </row>
    <row r="66" spans="1:9" ht="24" customHeight="1">
      <c r="A66" s="119">
        <v>759</v>
      </c>
      <c r="B66" s="171" t="s">
        <v>337</v>
      </c>
      <c r="C66" s="121" t="s">
        <v>338</v>
      </c>
      <c r="D66" s="119" t="s">
        <v>150</v>
      </c>
      <c r="E66" s="152">
        <f t="shared" si="4"/>
        <v>350000</v>
      </c>
      <c r="F66" s="172">
        <v>30000</v>
      </c>
      <c r="G66" s="172">
        <v>280000</v>
      </c>
      <c r="H66" s="172">
        <v>20000</v>
      </c>
      <c r="I66" s="152">
        <v>20000</v>
      </c>
    </row>
    <row r="67" spans="1:9" ht="24" customHeight="1">
      <c r="A67" s="119">
        <v>759</v>
      </c>
      <c r="B67" s="171" t="s">
        <v>339</v>
      </c>
      <c r="C67" s="121" t="s">
        <v>340</v>
      </c>
      <c r="D67" s="119" t="s">
        <v>150</v>
      </c>
      <c r="E67" s="152">
        <f t="shared" si="4"/>
        <v>15000</v>
      </c>
      <c r="F67" s="172">
        <v>15000</v>
      </c>
      <c r="G67" s="172">
        <v>0</v>
      </c>
      <c r="H67" s="172">
        <v>0</v>
      </c>
      <c r="I67" s="152">
        <v>0</v>
      </c>
    </row>
    <row r="68" spans="1:9" ht="17.25" customHeight="1">
      <c r="A68" s="119">
        <v>759</v>
      </c>
      <c r="B68" s="171" t="s">
        <v>341</v>
      </c>
      <c r="C68" s="121" t="s">
        <v>342</v>
      </c>
      <c r="D68" s="119" t="s">
        <v>164</v>
      </c>
      <c r="E68" s="152">
        <f t="shared" si="4"/>
        <v>43000</v>
      </c>
      <c r="F68" s="152">
        <v>3000</v>
      </c>
      <c r="G68" s="172">
        <v>10000</v>
      </c>
      <c r="H68" s="152">
        <v>15000</v>
      </c>
      <c r="I68" s="152">
        <v>15000</v>
      </c>
    </row>
    <row r="69" spans="1:9" ht="18" customHeight="1">
      <c r="A69" s="177">
        <v>759</v>
      </c>
      <c r="B69" s="171" t="s">
        <v>343</v>
      </c>
      <c r="C69" s="121" t="s">
        <v>344</v>
      </c>
      <c r="D69" s="119" t="s">
        <v>170</v>
      </c>
      <c r="E69" s="152">
        <f t="shared" si="4"/>
        <v>130000</v>
      </c>
      <c r="F69" s="152">
        <v>18000</v>
      </c>
      <c r="G69" s="172">
        <v>35000</v>
      </c>
      <c r="H69" s="152">
        <v>44000</v>
      </c>
      <c r="I69" s="152">
        <v>33000</v>
      </c>
    </row>
    <row r="70" spans="1:9" ht="37.5" customHeight="1">
      <c r="A70" s="119">
        <v>759</v>
      </c>
      <c r="B70" s="180" t="s">
        <v>345</v>
      </c>
      <c r="C70" s="121" t="s">
        <v>346</v>
      </c>
      <c r="D70" s="119" t="s">
        <v>179</v>
      </c>
      <c r="E70" s="152">
        <f t="shared" si="4"/>
        <v>1000</v>
      </c>
      <c r="F70" s="152">
        <v>1000</v>
      </c>
      <c r="G70" s="152">
        <v>0</v>
      </c>
      <c r="H70" s="152">
        <v>0</v>
      </c>
      <c r="I70" s="152">
        <v>0</v>
      </c>
    </row>
    <row r="71" spans="1:9" ht="21" customHeight="1">
      <c r="A71" s="119">
        <v>759</v>
      </c>
      <c r="B71" s="180" t="s">
        <v>347</v>
      </c>
      <c r="C71" s="121" t="s">
        <v>348</v>
      </c>
      <c r="D71" s="119" t="s">
        <v>179</v>
      </c>
      <c r="E71" s="152">
        <f t="shared" si="4"/>
        <v>442527.79</v>
      </c>
      <c r="F71" s="152">
        <v>16025</v>
      </c>
      <c r="G71" s="152">
        <v>229452.79</v>
      </c>
      <c r="H71" s="152">
        <v>104025</v>
      </c>
      <c r="I71" s="152">
        <v>93025</v>
      </c>
    </row>
    <row r="72" spans="1:9" ht="27" customHeight="1">
      <c r="A72" s="119">
        <v>759</v>
      </c>
      <c r="B72" s="180" t="s">
        <v>347</v>
      </c>
      <c r="C72" s="121" t="s">
        <v>349</v>
      </c>
      <c r="D72" s="119" t="s">
        <v>179</v>
      </c>
      <c r="E72" s="152">
        <f t="shared" si="4"/>
        <v>100000</v>
      </c>
      <c r="F72" s="152">
        <v>50000</v>
      </c>
      <c r="G72" s="152">
        <v>50000</v>
      </c>
      <c r="H72" s="152">
        <v>0</v>
      </c>
      <c r="I72" s="152">
        <v>0</v>
      </c>
    </row>
    <row r="73" spans="1:9" ht="16.5" customHeight="1">
      <c r="A73" s="119">
        <v>759</v>
      </c>
      <c r="B73" s="180" t="s">
        <v>350</v>
      </c>
      <c r="C73" s="121" t="s">
        <v>351</v>
      </c>
      <c r="D73" s="119" t="s">
        <v>197</v>
      </c>
      <c r="E73" s="152">
        <f t="shared" si="4"/>
        <v>30000</v>
      </c>
      <c r="F73" s="152">
        <v>0</v>
      </c>
      <c r="G73" s="152">
        <v>15000</v>
      </c>
      <c r="H73" s="152">
        <v>15000</v>
      </c>
      <c r="I73" s="152">
        <v>0</v>
      </c>
    </row>
    <row r="74" spans="1:9" ht="24" customHeight="1">
      <c r="A74" s="119">
        <v>759</v>
      </c>
      <c r="B74" s="181" t="s">
        <v>352</v>
      </c>
      <c r="C74" s="121" t="s">
        <v>353</v>
      </c>
      <c r="D74" s="119">
        <v>1001</v>
      </c>
      <c r="E74" s="152">
        <f t="shared" si="4"/>
        <v>355100</v>
      </c>
      <c r="F74" s="152">
        <v>88775</v>
      </c>
      <c r="G74" s="152">
        <v>88775</v>
      </c>
      <c r="H74" s="152">
        <v>88775</v>
      </c>
      <c r="I74" s="152">
        <v>88775</v>
      </c>
    </row>
    <row r="75" spans="1:9" ht="12.75" customHeight="1">
      <c r="A75" s="119">
        <v>759</v>
      </c>
      <c r="B75" s="171" t="s">
        <v>354</v>
      </c>
      <c r="C75" s="121" t="s">
        <v>355</v>
      </c>
      <c r="D75" s="119" t="s">
        <v>216</v>
      </c>
      <c r="E75" s="152">
        <f t="shared" si="4"/>
        <v>147200</v>
      </c>
      <c r="F75" s="152">
        <v>29300</v>
      </c>
      <c r="G75" s="152">
        <v>44300</v>
      </c>
      <c r="H75" s="152">
        <v>44300</v>
      </c>
      <c r="I75" s="152">
        <v>29300</v>
      </c>
    </row>
    <row r="76" spans="1:9" ht="12.75" customHeight="1">
      <c r="A76" s="119">
        <v>759</v>
      </c>
      <c r="B76" s="171" t="s">
        <v>356</v>
      </c>
      <c r="C76" s="121" t="s">
        <v>357</v>
      </c>
      <c r="D76" s="119" t="s">
        <v>222</v>
      </c>
      <c r="E76" s="152">
        <f t="shared" si="4"/>
        <v>400</v>
      </c>
      <c r="F76" s="152">
        <v>0</v>
      </c>
      <c r="G76" s="152">
        <v>0</v>
      </c>
      <c r="H76" s="152">
        <v>0</v>
      </c>
      <c r="I76" s="152">
        <v>400</v>
      </c>
    </row>
    <row r="77" spans="1:9" ht="17.25" customHeight="1">
      <c r="A77" s="182" t="s">
        <v>358</v>
      </c>
      <c r="B77" s="113"/>
      <c r="C77" s="114"/>
      <c r="D77" s="119"/>
      <c r="E77" s="152">
        <f>SUM(F77:I77)</f>
        <v>7354601</v>
      </c>
      <c r="F77" s="152">
        <f>SUM(F52:F76)</f>
        <v>1677529</v>
      </c>
      <c r="G77" s="152">
        <f>SUM(G52:G76)</f>
        <v>2186522.79</v>
      </c>
      <c r="H77" s="152">
        <f>SUM(H52:H76)</f>
        <v>1827061</v>
      </c>
      <c r="I77" s="152">
        <f>SUM(I52:I76)</f>
        <v>1663488.21</v>
      </c>
    </row>
    <row r="78" spans="1:9" ht="17.25" customHeight="1">
      <c r="A78" s="183" t="s">
        <v>359</v>
      </c>
      <c r="B78" s="184"/>
      <c r="C78" s="185"/>
      <c r="D78" s="186"/>
      <c r="E78" s="187"/>
      <c r="F78" s="188"/>
      <c r="G78" s="189"/>
      <c r="H78" s="188"/>
      <c r="I78" s="190"/>
    </row>
    <row r="79" spans="1:9" ht="21" customHeight="1">
      <c r="A79" s="191" t="s">
        <v>360</v>
      </c>
      <c r="B79" s="191"/>
      <c r="C79" s="191"/>
      <c r="D79" s="192"/>
      <c r="E79" s="193"/>
      <c r="F79"/>
      <c r="G79"/>
      <c r="H79"/>
      <c r="I79"/>
    </row>
    <row r="80" spans="1:9" ht="17.25" customHeight="1">
      <c r="A80" s="194" t="s">
        <v>361</v>
      </c>
      <c r="B80" s="194"/>
      <c r="C80" s="194"/>
      <c r="D80" s="169"/>
      <c r="E80" s="195"/>
      <c r="F80" s="196"/>
      <c r="G80" s="195"/>
      <c r="H80" s="196"/>
      <c r="I80" s="197"/>
    </row>
    <row r="81" spans="1:9" ht="14.25" customHeight="1">
      <c r="A81" s="194" t="s">
        <v>362</v>
      </c>
      <c r="B81" s="194"/>
      <c r="C81" s="194"/>
      <c r="D81" s="169"/>
      <c r="E81" s="195"/>
      <c r="F81" s="196"/>
      <c r="G81" s="195"/>
      <c r="H81" s="196"/>
      <c r="I81" s="197"/>
    </row>
    <row r="82" spans="1:9" ht="19.5" customHeight="1">
      <c r="A82" s="191" t="s">
        <v>363</v>
      </c>
      <c r="B82" s="191"/>
      <c r="C82" s="191"/>
      <c r="D82" s="97"/>
      <c r="E82" s="98">
        <f>SUM(E77:E81)</f>
        <v>7354601</v>
      </c>
      <c r="F82" s="98">
        <f>SUM(F77:F81)</f>
        <v>1677529</v>
      </c>
      <c r="G82" s="98">
        <f>SUM(G77:G81)</f>
        <v>2186522.79</v>
      </c>
      <c r="H82" s="98">
        <f>SUM(H77:H81)</f>
        <v>1827061</v>
      </c>
      <c r="I82" s="98">
        <f>SUM(I77:I81)</f>
        <v>1663488.21</v>
      </c>
    </row>
    <row r="83" spans="1:9" ht="21" customHeight="1">
      <c r="A83" s="198" t="s">
        <v>364</v>
      </c>
      <c r="B83" s="199"/>
      <c r="C83" s="199"/>
      <c r="D83" s="192"/>
      <c r="E83" s="200">
        <f>SUM(E16+E44-E82)</f>
        <v>-554840</v>
      </c>
      <c r="F83" s="200">
        <f>SUM(F16+F44-F82)</f>
        <v>7879</v>
      </c>
      <c r="G83" s="200">
        <f>SUM(G16+G44-G82)</f>
        <v>-134514.79</v>
      </c>
      <c r="H83" s="200">
        <f>SUM(H16+H44-H82)</f>
        <v>330047</v>
      </c>
      <c r="I83" s="200">
        <f>SUM(I16+I44-I82)</f>
        <v>1328419.79</v>
      </c>
    </row>
    <row r="84" spans="1:9" ht="23.25" customHeight="1">
      <c r="A84" s="201"/>
      <c r="B84" s="108"/>
      <c r="C84" s="108"/>
      <c r="D84" s="117"/>
      <c r="E84" s="202"/>
      <c r="F84" s="152"/>
      <c r="G84" s="202"/>
      <c r="H84" s="152"/>
      <c r="I84" s="152"/>
    </row>
    <row r="85" ht="27.75" customHeight="1">
      <c r="A85" s="203" t="s">
        <v>365</v>
      </c>
    </row>
    <row r="86" ht="21.75" customHeight="1"/>
    <row r="87" ht="25.5" customHeight="1"/>
  </sheetData>
  <sheetProtection selectLockedCells="1" selectUnlockedCells="1"/>
  <mergeCells count="7">
    <mergeCell ref="G1:I1"/>
    <mergeCell ref="F2:I2"/>
    <mergeCell ref="F5:I5"/>
    <mergeCell ref="A79:C79"/>
    <mergeCell ref="A80:C80"/>
    <mergeCell ref="A81:C81"/>
    <mergeCell ref="A82:C82"/>
  </mergeCells>
  <printOptions/>
  <pageMargins left="0" right="0" top="0.7875" bottom="0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  <pageSetUpPr fitToPage="1"/>
  </sheetPr>
  <dimension ref="A1:IV71"/>
  <sheetViews>
    <sheetView zoomScale="80" zoomScaleNormal="80" workbookViewId="0" topLeftCell="A2">
      <selection activeCell="A9" sqref="A9"/>
    </sheetView>
  </sheetViews>
  <sheetFormatPr defaultColWidth="9.140625" defaultRowHeight="15"/>
  <cols>
    <col min="1" max="1" width="19.00390625" style="62" customWidth="1"/>
    <col min="2" max="2" width="4.57421875" style="62" customWidth="1"/>
    <col min="3" max="3" width="6.7109375" style="62" customWidth="1"/>
    <col min="4" max="4" width="11.8515625" style="62" customWidth="1"/>
    <col min="5" max="5" width="6.140625" style="62" customWidth="1"/>
    <col min="6" max="6" width="5.00390625" style="62" customWidth="1"/>
    <col min="7" max="7" width="12.421875" style="62" customWidth="1"/>
    <col min="8" max="8" width="10.140625" style="62" customWidth="1"/>
    <col min="9" max="9" width="10.421875" style="62" customWidth="1"/>
    <col min="10" max="10" width="10.7109375" style="62" customWidth="1"/>
    <col min="11" max="11" width="12.140625" style="62" customWidth="1"/>
    <col min="12" max="12" width="10.28125" style="62" customWidth="1"/>
    <col min="13" max="13" width="10.57421875" style="62" customWidth="1"/>
    <col min="14" max="14" width="10.140625" style="62" customWidth="1"/>
    <col min="15" max="15" width="12.140625" style="62" customWidth="1"/>
    <col min="16" max="16" width="10.8515625" style="62" customWidth="1"/>
    <col min="17" max="18" width="10.7109375" style="62" customWidth="1"/>
    <col min="19" max="19" width="12.421875" style="62" customWidth="1"/>
    <col min="20" max="21" width="10.140625" style="62" customWidth="1"/>
    <col min="22" max="22" width="10.28125" style="62" customWidth="1"/>
    <col min="23" max="23" width="10.7109375" style="62" customWidth="1"/>
    <col min="24" max="24" width="14.421875" style="62" customWidth="1"/>
    <col min="25" max="38" width="0" style="62" hidden="1" customWidth="1"/>
    <col min="39" max="39" width="12.7109375" style="62" customWidth="1"/>
    <col min="40" max="40" width="3.28125" style="62" customWidth="1"/>
    <col min="41" max="41" width="4.57421875" style="62" customWidth="1"/>
    <col min="42" max="42" width="6.7109375" style="62" customWidth="1"/>
    <col min="43" max="43" width="11.8515625" style="62" customWidth="1"/>
    <col min="44" max="44" width="6.140625" style="62" customWidth="1"/>
    <col min="45" max="45" width="5.00390625" style="62" customWidth="1"/>
    <col min="46" max="16384" width="8.7109375" style="62" customWidth="1"/>
  </cols>
  <sheetData>
    <row r="1" spans="1:256" ht="21" customHeight="1" hidden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 s="65"/>
      <c r="AQ1" s="65"/>
      <c r="AR1" s="65"/>
      <c r="AS1" s="65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45" s="70" customFormat="1" ht="10.5" customHeight="1">
      <c r="D2" s="71"/>
      <c r="E2" s="204"/>
      <c r="F2" s="72"/>
      <c r="G2" s="205"/>
      <c r="K2" s="72"/>
      <c r="L2" s="72"/>
      <c r="M2" s="72"/>
      <c r="P2" s="72" t="s">
        <v>231</v>
      </c>
      <c r="S2" s="72"/>
      <c r="X2" s="206"/>
      <c r="Y2" s="206"/>
      <c r="AC2" s="72"/>
      <c r="AD2" s="72"/>
      <c r="AF2" s="72"/>
      <c r="AK2" s="72"/>
      <c r="AL2" s="205"/>
      <c r="AM2" s="205"/>
      <c r="AN2" s="205"/>
      <c r="AQ2" s="71"/>
      <c r="AR2" s="204"/>
      <c r="AS2" s="72"/>
    </row>
    <row r="3" spans="1:256" ht="18.75" customHeight="1">
      <c r="A3" s="70"/>
      <c r="B3" s="70"/>
      <c r="C3" s="70"/>
      <c r="D3" s="71"/>
      <c r="E3" s="204"/>
      <c r="F3" s="72"/>
      <c r="G3" s="205"/>
      <c r="H3" s="70"/>
      <c r="I3" s="70"/>
      <c r="J3" s="70"/>
      <c r="K3" s="72"/>
      <c r="L3" s="72"/>
      <c r="M3" s="72"/>
      <c r="N3" s="70"/>
      <c r="O3" s="70"/>
      <c r="P3" s="5" t="s">
        <v>366</v>
      </c>
      <c r="Q3" s="5"/>
      <c r="R3" s="5"/>
      <c r="S3" s="5"/>
      <c r="T3"/>
      <c r="U3"/>
      <c r="V3"/>
      <c r="W3"/>
      <c r="X3" s="206"/>
      <c r="Y3" s="206"/>
      <c r="Z3"/>
      <c r="AA3"/>
      <c r="AB3"/>
      <c r="AC3" s="72"/>
      <c r="AD3" s="72"/>
      <c r="AE3"/>
      <c r="AF3" s="72"/>
      <c r="AG3"/>
      <c r="AH3"/>
      <c r="AI3"/>
      <c r="AJ3"/>
      <c r="AK3" s="72"/>
      <c r="AL3" s="205"/>
      <c r="AM3" s="205"/>
      <c r="AN3" s="205"/>
      <c r="AO3"/>
      <c r="AP3"/>
      <c r="AQ3" s="71"/>
      <c r="AR3" s="204"/>
      <c r="AS3" s="72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 s="70"/>
      <c r="B4" s="70"/>
      <c r="C4" s="70"/>
      <c r="D4" s="71"/>
      <c r="E4" s="204"/>
      <c r="F4" s="72"/>
      <c r="G4" s="205"/>
      <c r="H4"/>
      <c r="I4"/>
      <c r="J4"/>
      <c r="K4" s="72"/>
      <c r="L4" s="72"/>
      <c r="M4" s="72"/>
      <c r="N4"/>
      <c r="O4"/>
      <c r="P4" s="72" t="s">
        <v>367</v>
      </c>
      <c r="Q4"/>
      <c r="R4"/>
      <c r="S4" s="72"/>
      <c r="T4"/>
      <c r="U4"/>
      <c r="V4"/>
      <c r="W4"/>
      <c r="X4" s="206"/>
      <c r="Y4" s="206"/>
      <c r="Z4"/>
      <c r="AA4"/>
      <c r="AB4"/>
      <c r="AC4" s="72"/>
      <c r="AD4" s="72"/>
      <c r="AE4"/>
      <c r="AF4" s="72"/>
      <c r="AG4"/>
      <c r="AH4"/>
      <c r="AI4"/>
      <c r="AJ4"/>
      <c r="AK4" s="72"/>
      <c r="AL4"/>
      <c r="AM4"/>
      <c r="AN4"/>
      <c r="AO4"/>
      <c r="AP4"/>
      <c r="AQ4"/>
      <c r="AR4" s="204"/>
      <c r="AS4" s="72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hidden="1">
      <c r="A5" s="70"/>
      <c r="B5" s="70"/>
      <c r="C5" s="70"/>
      <c r="D5" s="71"/>
      <c r="E5" s="204"/>
      <c r="F5" s="72"/>
      <c r="G5" s="205"/>
      <c r="H5"/>
      <c r="I5"/>
      <c r="J5"/>
      <c r="K5" s="72"/>
      <c r="L5" s="72"/>
      <c r="M5" s="72"/>
      <c r="N5"/>
      <c r="O5"/>
      <c r="P5" s="72"/>
      <c r="Q5"/>
      <c r="R5"/>
      <c r="S5" s="72"/>
      <c r="T5"/>
      <c r="U5"/>
      <c r="V5"/>
      <c r="W5"/>
      <c r="X5" s="206"/>
      <c r="Y5" s="206"/>
      <c r="Z5"/>
      <c r="AA5"/>
      <c r="AB5"/>
      <c r="AC5" s="72"/>
      <c r="AD5" s="72"/>
      <c r="AE5"/>
      <c r="AF5" s="72"/>
      <c r="AG5"/>
      <c r="AH5"/>
      <c r="AI5"/>
      <c r="AJ5"/>
      <c r="AK5" s="72"/>
      <c r="AL5"/>
      <c r="AM5"/>
      <c r="AN5"/>
      <c r="AO5"/>
      <c r="AP5"/>
      <c r="AQ5"/>
      <c r="AR5" s="204"/>
      <c r="AS5" s="72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44" s="77" customFormat="1" ht="15" customHeight="1">
      <c r="B6" s="207" t="s">
        <v>368</v>
      </c>
      <c r="C6" s="207"/>
      <c r="E6" s="208"/>
      <c r="G6" s="209"/>
      <c r="P6" s="72"/>
      <c r="X6" s="210"/>
      <c r="Y6" s="210"/>
      <c r="AF6" s="72"/>
      <c r="AK6" s="72"/>
      <c r="AL6" s="211" t="s">
        <v>369</v>
      </c>
      <c r="AM6" s="212"/>
      <c r="AN6" s="212"/>
      <c r="AO6" s="78"/>
      <c r="AP6" s="78"/>
      <c r="AQ6" s="76"/>
      <c r="AR6" s="208"/>
    </row>
    <row r="7" spans="1:256" ht="14.25" customHeight="1">
      <c r="A7" s="77"/>
      <c r="B7" s="75" t="s">
        <v>370</v>
      </c>
      <c r="C7" s="75"/>
      <c r="D7"/>
      <c r="E7" s="208"/>
      <c r="F7"/>
      <c r="G7" s="20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 s="210"/>
      <c r="Y7" s="210"/>
      <c r="Z7"/>
      <c r="AA7"/>
      <c r="AB7"/>
      <c r="AC7"/>
      <c r="AD7"/>
      <c r="AE7"/>
      <c r="AF7"/>
      <c r="AG7"/>
      <c r="AH7"/>
      <c r="AI7"/>
      <c r="AJ7"/>
      <c r="AK7"/>
      <c r="AL7" s="211" t="s">
        <v>370</v>
      </c>
      <c r="AM7" s="212"/>
      <c r="AN7" s="212"/>
      <c r="AO7" s="78"/>
      <c r="AP7" s="78"/>
      <c r="AQ7" s="76"/>
      <c r="AR7" s="208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.75" customHeight="1">
      <c r="A8" s="213"/>
      <c r="B8" s="78"/>
      <c r="C8" s="75"/>
      <c r="D8"/>
      <c r="E8" s="208"/>
      <c r="F8"/>
      <c r="G8" s="20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 s="210"/>
      <c r="Y8" s="210"/>
      <c r="Z8"/>
      <c r="AA8"/>
      <c r="AB8"/>
      <c r="AC8"/>
      <c r="AD8"/>
      <c r="AE8"/>
      <c r="AF8"/>
      <c r="AG8"/>
      <c r="AH8"/>
      <c r="AI8"/>
      <c r="AJ8"/>
      <c r="AK8"/>
      <c r="AL8" s="209"/>
      <c r="AM8" s="209"/>
      <c r="AN8" s="209"/>
      <c r="AO8" s="78"/>
      <c r="AP8" s="75"/>
      <c r="AQ8"/>
      <c r="AR8" s="20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73" t="s">
        <v>236</v>
      </c>
      <c r="B9"/>
      <c r="C9" s="80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72" t="s">
        <v>237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80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45" s="71" customFormat="1" ht="13.5" customHeight="1">
      <c r="A10" s="214"/>
      <c r="B10" s="215" t="s">
        <v>24</v>
      </c>
      <c r="C10" s="215" t="s">
        <v>24</v>
      </c>
      <c r="D10" s="215" t="s">
        <v>24</v>
      </c>
      <c r="E10" s="216" t="s">
        <v>371</v>
      </c>
      <c r="F10" s="215" t="s">
        <v>24</v>
      </c>
      <c r="G10" s="217" t="s">
        <v>372</v>
      </c>
      <c r="H10" s="218" t="s">
        <v>373</v>
      </c>
      <c r="I10" s="218" t="s">
        <v>374</v>
      </c>
      <c r="J10" s="218" t="s">
        <v>375</v>
      </c>
      <c r="K10" s="219" t="s">
        <v>26</v>
      </c>
      <c r="L10" s="218" t="s">
        <v>376</v>
      </c>
      <c r="M10" s="218" t="s">
        <v>377</v>
      </c>
      <c r="N10" s="218" t="s">
        <v>378</v>
      </c>
      <c r="O10" s="220" t="s">
        <v>27</v>
      </c>
      <c r="P10" s="218" t="s">
        <v>379</v>
      </c>
      <c r="Q10" s="218" t="s">
        <v>380</v>
      </c>
      <c r="R10" s="218" t="s">
        <v>381</v>
      </c>
      <c r="S10" s="220" t="s">
        <v>28</v>
      </c>
      <c r="T10" s="218" t="s">
        <v>382</v>
      </c>
      <c r="U10" s="218" t="s">
        <v>383</v>
      </c>
      <c r="V10" s="218" t="s">
        <v>384</v>
      </c>
      <c r="W10" s="220" t="s">
        <v>29</v>
      </c>
      <c r="X10" s="221" t="s">
        <v>372</v>
      </c>
      <c r="Y10" s="222"/>
      <c r="Z10" s="218" t="s">
        <v>373</v>
      </c>
      <c r="AA10" s="218" t="s">
        <v>374</v>
      </c>
      <c r="AB10" s="218" t="s">
        <v>375</v>
      </c>
      <c r="AC10" s="218" t="s">
        <v>376</v>
      </c>
      <c r="AD10" s="218" t="s">
        <v>377</v>
      </c>
      <c r="AE10" s="218" t="s">
        <v>378</v>
      </c>
      <c r="AF10" s="218" t="s">
        <v>379</v>
      </c>
      <c r="AG10" s="218" t="s">
        <v>380</v>
      </c>
      <c r="AH10" s="218" t="s">
        <v>381</v>
      </c>
      <c r="AI10" s="218" t="s">
        <v>382</v>
      </c>
      <c r="AJ10" s="218" t="s">
        <v>383</v>
      </c>
      <c r="AK10" s="218"/>
      <c r="AL10" s="223" t="s">
        <v>385</v>
      </c>
      <c r="AM10" s="217" t="s">
        <v>372</v>
      </c>
      <c r="AN10" s="223"/>
      <c r="AO10" s="215" t="s">
        <v>24</v>
      </c>
      <c r="AP10" s="215" t="s">
        <v>24</v>
      </c>
      <c r="AQ10" s="215" t="s">
        <v>24</v>
      </c>
      <c r="AR10" s="216" t="s">
        <v>371</v>
      </c>
      <c r="AS10" s="215" t="s">
        <v>24</v>
      </c>
    </row>
    <row r="11" spans="1:256" ht="9.75" customHeight="1">
      <c r="A11" s="224"/>
      <c r="B11" s="225" t="s">
        <v>30</v>
      </c>
      <c r="C11" s="225" t="s">
        <v>31</v>
      </c>
      <c r="D11" s="225" t="s">
        <v>32</v>
      </c>
      <c r="E11" s="226" t="s">
        <v>33</v>
      </c>
      <c r="F11" s="225" t="s">
        <v>34</v>
      </c>
      <c r="G11" s="227" t="s">
        <v>386</v>
      </c>
      <c r="H11" s="228"/>
      <c r="I11" s="228"/>
      <c r="J11" s="228"/>
      <c r="K11" s="229"/>
      <c r="L11" s="228"/>
      <c r="M11" s="228"/>
      <c r="N11" s="228"/>
      <c r="O11" s="229"/>
      <c r="P11" s="228"/>
      <c r="Q11" s="228"/>
      <c r="R11" s="228"/>
      <c r="S11" s="229"/>
      <c r="T11" s="228"/>
      <c r="U11" s="228"/>
      <c r="V11" s="228"/>
      <c r="W11" s="229"/>
      <c r="X11" s="230" t="s">
        <v>386</v>
      </c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31" t="s">
        <v>386</v>
      </c>
      <c r="AM11" s="227" t="s">
        <v>386</v>
      </c>
      <c r="AN11" s="231"/>
      <c r="AO11" s="225" t="s">
        <v>30</v>
      </c>
      <c r="AP11" s="225" t="s">
        <v>31</v>
      </c>
      <c r="AQ11" s="225" t="s">
        <v>32</v>
      </c>
      <c r="AR11" s="226" t="s">
        <v>33</v>
      </c>
      <c r="AS11" s="225" t="s">
        <v>34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232" t="s">
        <v>387</v>
      </c>
      <c r="B12" s="233" t="s">
        <v>388</v>
      </c>
      <c r="C12" s="233" t="s">
        <v>389</v>
      </c>
      <c r="D12" s="233" t="s">
        <v>390</v>
      </c>
      <c r="E12" s="233" t="s">
        <v>40</v>
      </c>
      <c r="F12" s="233" t="s">
        <v>41</v>
      </c>
      <c r="G12" s="234">
        <v>666678</v>
      </c>
      <c r="H12" s="235">
        <v>48802</v>
      </c>
      <c r="I12" s="235">
        <v>48801</v>
      </c>
      <c r="J12" s="235">
        <v>48802</v>
      </c>
      <c r="K12" s="236">
        <f aca="true" t="shared" si="0" ref="K12:K31">H12+I12+J12</f>
        <v>146405</v>
      </c>
      <c r="L12" s="235">
        <v>48802</v>
      </c>
      <c r="M12" s="235">
        <v>48802</v>
      </c>
      <c r="N12" s="235">
        <v>129856</v>
      </c>
      <c r="O12" s="236">
        <f aca="true" t="shared" si="1" ref="O12:O26">L12+M12+N12</f>
        <v>227460</v>
      </c>
      <c r="P12" s="235">
        <v>48802</v>
      </c>
      <c r="Q12" s="235">
        <v>48802</v>
      </c>
      <c r="R12" s="235">
        <v>48801</v>
      </c>
      <c r="S12" s="236">
        <f aca="true" t="shared" si="2" ref="S12:S31">P12+Q12+R12</f>
        <v>146405</v>
      </c>
      <c r="T12" s="237">
        <v>48802</v>
      </c>
      <c r="U12" s="237">
        <v>48803</v>
      </c>
      <c r="V12" s="237">
        <v>48803</v>
      </c>
      <c r="W12" s="238">
        <f aca="true" t="shared" si="3" ref="W12:W19">V12+U12+T12</f>
        <v>146408</v>
      </c>
      <c r="X12" s="239">
        <f aca="true" t="shared" si="4" ref="X12:X61">SUM(K12+O12+S12+W12)</f>
        <v>666678</v>
      </c>
      <c r="Y12" s="240"/>
      <c r="Z12" s="235">
        <v>34870</v>
      </c>
      <c r="AA12" s="235">
        <v>34870</v>
      </c>
      <c r="AB12" s="235"/>
      <c r="AC12" s="235"/>
      <c r="AD12" s="235"/>
      <c r="AE12" s="235"/>
      <c r="AF12" s="235"/>
      <c r="AG12" s="235"/>
      <c r="AH12" s="235"/>
      <c r="AI12" s="237"/>
      <c r="AJ12" s="237"/>
      <c r="AK12" s="237"/>
      <c r="AL12" s="241">
        <f aca="true" t="shared" si="5" ref="AL12:AL23">SUM(Z12:AK12)</f>
        <v>69740</v>
      </c>
      <c r="AM12" s="234">
        <f aca="true" t="shared" si="6" ref="AM12:AM27">G12</f>
        <v>666678</v>
      </c>
      <c r="AN12" s="242"/>
      <c r="AO12" s="233" t="s">
        <v>388</v>
      </c>
      <c r="AP12" s="233" t="s">
        <v>389</v>
      </c>
      <c r="AQ12" s="233" t="s">
        <v>390</v>
      </c>
      <c r="AR12" s="233" t="s">
        <v>40</v>
      </c>
      <c r="AS12" s="233" t="s">
        <v>41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243"/>
      <c r="B13" s="233" t="s">
        <v>388</v>
      </c>
      <c r="C13" s="233" t="s">
        <v>389</v>
      </c>
      <c r="D13" s="233" t="s">
        <v>390</v>
      </c>
      <c r="E13" s="233" t="s">
        <v>43</v>
      </c>
      <c r="F13" s="233" t="s">
        <v>44</v>
      </c>
      <c r="G13" s="234">
        <v>201337</v>
      </c>
      <c r="H13" s="244">
        <v>14738</v>
      </c>
      <c r="I13" s="244">
        <v>14738</v>
      </c>
      <c r="J13" s="244">
        <v>14738</v>
      </c>
      <c r="K13" s="236">
        <f t="shared" si="0"/>
        <v>44214</v>
      </c>
      <c r="L13" s="244">
        <v>14738</v>
      </c>
      <c r="M13" s="244">
        <v>14738</v>
      </c>
      <c r="N13" s="244">
        <v>39217</v>
      </c>
      <c r="O13" s="236">
        <f t="shared" si="1"/>
        <v>68693</v>
      </c>
      <c r="P13" s="235">
        <v>14738</v>
      </c>
      <c r="Q13" s="235">
        <v>14738</v>
      </c>
      <c r="R13" s="244">
        <v>14738</v>
      </c>
      <c r="S13" s="236">
        <f t="shared" si="2"/>
        <v>44214</v>
      </c>
      <c r="T13" s="244">
        <v>14738</v>
      </c>
      <c r="U13" s="244">
        <v>14739</v>
      </c>
      <c r="V13" s="244">
        <v>14739</v>
      </c>
      <c r="W13" s="238">
        <f t="shared" si="3"/>
        <v>44216</v>
      </c>
      <c r="X13" s="239">
        <f t="shared" si="4"/>
        <v>201337</v>
      </c>
      <c r="Y13" s="240"/>
      <c r="Z13" s="244">
        <v>10550</v>
      </c>
      <c r="AA13" s="244">
        <v>10550</v>
      </c>
      <c r="AB13" s="244"/>
      <c r="AC13" s="244"/>
      <c r="AD13" s="244"/>
      <c r="AE13" s="244"/>
      <c r="AF13" s="235"/>
      <c r="AG13" s="235"/>
      <c r="AH13" s="235"/>
      <c r="AI13" s="237"/>
      <c r="AJ13" s="237"/>
      <c r="AK13" s="237"/>
      <c r="AL13" s="241">
        <f t="shared" si="5"/>
        <v>21100</v>
      </c>
      <c r="AM13" s="234">
        <f t="shared" si="6"/>
        <v>201337</v>
      </c>
      <c r="AN13" s="242"/>
      <c r="AO13" s="233" t="s">
        <v>388</v>
      </c>
      <c r="AP13" s="233" t="s">
        <v>389</v>
      </c>
      <c r="AQ13" s="233" t="s">
        <v>390</v>
      </c>
      <c r="AR13" s="233" t="s">
        <v>43</v>
      </c>
      <c r="AS13" s="233" t="s">
        <v>44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 customHeight="1">
      <c r="A14" s="243"/>
      <c r="B14" s="233" t="s">
        <v>388</v>
      </c>
      <c r="C14" s="233" t="s">
        <v>391</v>
      </c>
      <c r="D14" s="233" t="s">
        <v>48</v>
      </c>
      <c r="E14" s="233" t="s">
        <v>40</v>
      </c>
      <c r="F14" s="233" t="s">
        <v>41</v>
      </c>
      <c r="G14" s="234">
        <v>1896053</v>
      </c>
      <c r="H14" s="235">
        <v>158004</v>
      </c>
      <c r="I14" s="235">
        <v>158004</v>
      </c>
      <c r="J14" s="235">
        <v>158004</v>
      </c>
      <c r="K14" s="236">
        <f t="shared" si="0"/>
        <v>474012</v>
      </c>
      <c r="L14" s="235">
        <v>158004</v>
      </c>
      <c r="M14" s="235">
        <v>158004</v>
      </c>
      <c r="N14" s="235">
        <v>158005</v>
      </c>
      <c r="O14" s="236">
        <f t="shared" si="1"/>
        <v>474013</v>
      </c>
      <c r="P14" s="235">
        <v>158004</v>
      </c>
      <c r="Q14" s="235">
        <v>158004</v>
      </c>
      <c r="R14" s="235">
        <v>158004</v>
      </c>
      <c r="S14" s="236">
        <f t="shared" si="2"/>
        <v>474012</v>
      </c>
      <c r="T14" s="245">
        <v>158006</v>
      </c>
      <c r="U14" s="245">
        <v>158005</v>
      </c>
      <c r="V14" s="245">
        <v>158005</v>
      </c>
      <c r="W14" s="238">
        <f t="shared" si="3"/>
        <v>474016</v>
      </c>
      <c r="X14" s="239">
        <f t="shared" si="4"/>
        <v>1896053</v>
      </c>
      <c r="Y14" s="240"/>
      <c r="Z14" s="235">
        <v>130200</v>
      </c>
      <c r="AA14" s="235">
        <v>116000</v>
      </c>
      <c r="AB14" s="235"/>
      <c r="AC14" s="235"/>
      <c r="AD14" s="235"/>
      <c r="AE14" s="235"/>
      <c r="AF14" s="235"/>
      <c r="AG14" s="235"/>
      <c r="AH14" s="235"/>
      <c r="AI14" s="237"/>
      <c r="AJ14" s="237"/>
      <c r="AK14" s="237"/>
      <c r="AL14" s="241">
        <f t="shared" si="5"/>
        <v>246200</v>
      </c>
      <c r="AM14" s="234">
        <f t="shared" si="6"/>
        <v>1896053</v>
      </c>
      <c r="AN14" s="242"/>
      <c r="AO14" s="233" t="s">
        <v>388</v>
      </c>
      <c r="AP14" s="233" t="s">
        <v>391</v>
      </c>
      <c r="AQ14" s="233" t="s">
        <v>48</v>
      </c>
      <c r="AR14" s="233" t="s">
        <v>40</v>
      </c>
      <c r="AS14" s="233" t="s">
        <v>41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25" customHeight="1">
      <c r="A15" s="243"/>
      <c r="B15" s="233" t="s">
        <v>388</v>
      </c>
      <c r="C15" s="233" t="s">
        <v>391</v>
      </c>
      <c r="D15" s="233" t="s">
        <v>48</v>
      </c>
      <c r="E15" s="233" t="s">
        <v>43</v>
      </c>
      <c r="F15" s="233" t="s">
        <v>44</v>
      </c>
      <c r="G15" s="234">
        <v>572609</v>
      </c>
      <c r="H15" s="235">
        <v>47717</v>
      </c>
      <c r="I15" s="235">
        <v>47717</v>
      </c>
      <c r="J15" s="235">
        <v>47718</v>
      </c>
      <c r="K15" s="236">
        <f t="shared" si="0"/>
        <v>143152</v>
      </c>
      <c r="L15" s="235">
        <v>47717</v>
      </c>
      <c r="M15" s="235">
        <v>47718</v>
      </c>
      <c r="N15" s="235">
        <v>47718</v>
      </c>
      <c r="O15" s="236">
        <f t="shared" si="1"/>
        <v>143153</v>
      </c>
      <c r="P15" s="235">
        <v>47717</v>
      </c>
      <c r="Q15" s="235">
        <v>47718</v>
      </c>
      <c r="R15" s="235">
        <v>47717</v>
      </c>
      <c r="S15" s="236">
        <f t="shared" si="2"/>
        <v>143152</v>
      </c>
      <c r="T15" s="245">
        <v>47717</v>
      </c>
      <c r="U15" s="245">
        <v>47717</v>
      </c>
      <c r="V15" s="245">
        <v>47718</v>
      </c>
      <c r="W15" s="238">
        <f t="shared" si="3"/>
        <v>143152</v>
      </c>
      <c r="X15" s="239">
        <f t="shared" si="4"/>
        <v>572609</v>
      </c>
      <c r="Y15" s="240"/>
      <c r="Z15" s="235">
        <v>39300</v>
      </c>
      <c r="AA15" s="235">
        <v>35000</v>
      </c>
      <c r="AB15" s="235"/>
      <c r="AC15" s="235"/>
      <c r="AD15" s="235"/>
      <c r="AE15" s="235"/>
      <c r="AF15" s="235"/>
      <c r="AG15" s="235"/>
      <c r="AH15" s="235"/>
      <c r="AI15" s="237"/>
      <c r="AJ15" s="237"/>
      <c r="AK15" s="237"/>
      <c r="AL15" s="241">
        <f t="shared" si="5"/>
        <v>74300</v>
      </c>
      <c r="AM15" s="234">
        <f t="shared" si="6"/>
        <v>572609</v>
      </c>
      <c r="AN15" s="242"/>
      <c r="AO15" s="233" t="s">
        <v>388</v>
      </c>
      <c r="AP15" s="233" t="s">
        <v>391</v>
      </c>
      <c r="AQ15" s="233" t="s">
        <v>48</v>
      </c>
      <c r="AR15" s="233" t="s">
        <v>43</v>
      </c>
      <c r="AS15" s="233" t="s">
        <v>44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 customHeight="1">
      <c r="A16" s="243"/>
      <c r="B16" s="233" t="s">
        <v>388</v>
      </c>
      <c r="C16" s="233" t="s">
        <v>391</v>
      </c>
      <c r="D16" s="233" t="s">
        <v>48</v>
      </c>
      <c r="E16" s="246" t="s">
        <v>52</v>
      </c>
      <c r="F16" s="233" t="s">
        <v>53</v>
      </c>
      <c r="G16" s="234">
        <v>40000</v>
      </c>
      <c r="H16" s="235">
        <v>3500</v>
      </c>
      <c r="I16" s="235">
        <v>3500</v>
      </c>
      <c r="J16" s="235">
        <v>3000</v>
      </c>
      <c r="K16" s="236">
        <f t="shared" si="0"/>
        <v>10000</v>
      </c>
      <c r="L16" s="235">
        <v>3500</v>
      </c>
      <c r="M16" s="235">
        <v>3500</v>
      </c>
      <c r="N16" s="235">
        <v>3000</v>
      </c>
      <c r="O16" s="236">
        <f t="shared" si="1"/>
        <v>10000</v>
      </c>
      <c r="P16" s="235">
        <v>3500</v>
      </c>
      <c r="Q16" s="245">
        <v>3500</v>
      </c>
      <c r="R16" s="235">
        <v>3000</v>
      </c>
      <c r="S16" s="236">
        <f t="shared" si="2"/>
        <v>10000</v>
      </c>
      <c r="T16" s="245">
        <v>3500</v>
      </c>
      <c r="U16" s="245">
        <v>3500</v>
      </c>
      <c r="V16" s="245">
        <v>3000</v>
      </c>
      <c r="W16" s="238">
        <f t="shared" si="3"/>
        <v>10000</v>
      </c>
      <c r="X16" s="239">
        <f t="shared" si="4"/>
        <v>40000</v>
      </c>
      <c r="Y16" s="240"/>
      <c r="Z16" s="235">
        <v>3000</v>
      </c>
      <c r="AA16" s="235">
        <v>3000</v>
      </c>
      <c r="AB16" s="235"/>
      <c r="AC16" s="235"/>
      <c r="AD16" s="235"/>
      <c r="AE16" s="235"/>
      <c r="AF16" s="235"/>
      <c r="AG16" s="235"/>
      <c r="AH16" s="235"/>
      <c r="AI16" s="237"/>
      <c r="AJ16" s="237"/>
      <c r="AK16" s="237"/>
      <c r="AL16" s="241">
        <f t="shared" si="5"/>
        <v>6000</v>
      </c>
      <c r="AM16" s="234">
        <f t="shared" si="6"/>
        <v>40000</v>
      </c>
      <c r="AN16" s="242"/>
      <c r="AO16" s="233" t="s">
        <v>388</v>
      </c>
      <c r="AP16" s="233" t="s">
        <v>391</v>
      </c>
      <c r="AQ16" s="233" t="s">
        <v>48</v>
      </c>
      <c r="AR16" s="246" t="s">
        <v>52</v>
      </c>
      <c r="AS16" s="233" t="s">
        <v>53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243"/>
      <c r="B17" s="233" t="s">
        <v>388</v>
      </c>
      <c r="C17" s="233" t="s">
        <v>391</v>
      </c>
      <c r="D17" s="233" t="s">
        <v>48</v>
      </c>
      <c r="E17" s="233" t="s">
        <v>52</v>
      </c>
      <c r="F17" s="233" t="s">
        <v>56</v>
      </c>
      <c r="G17" s="234">
        <v>10000</v>
      </c>
      <c r="H17" s="235">
        <v>500</v>
      </c>
      <c r="I17" s="235">
        <v>1000</v>
      </c>
      <c r="J17" s="235">
        <v>1000</v>
      </c>
      <c r="K17" s="236">
        <f t="shared" si="0"/>
        <v>2500</v>
      </c>
      <c r="L17" s="235">
        <v>500</v>
      </c>
      <c r="M17" s="235">
        <v>1000</v>
      </c>
      <c r="N17" s="235">
        <v>1000</v>
      </c>
      <c r="O17" s="236">
        <f t="shared" si="1"/>
        <v>2500</v>
      </c>
      <c r="P17" s="235">
        <v>500</v>
      </c>
      <c r="Q17" s="235">
        <v>1000</v>
      </c>
      <c r="R17" s="235">
        <v>1000</v>
      </c>
      <c r="S17" s="236">
        <f t="shared" si="2"/>
        <v>2500</v>
      </c>
      <c r="T17" s="235">
        <v>500</v>
      </c>
      <c r="U17" s="235">
        <v>1000</v>
      </c>
      <c r="V17" s="235">
        <v>1000</v>
      </c>
      <c r="W17" s="238">
        <f t="shared" si="3"/>
        <v>2500</v>
      </c>
      <c r="X17" s="239">
        <f t="shared" si="4"/>
        <v>10000</v>
      </c>
      <c r="Y17" s="240"/>
      <c r="Z17" s="235">
        <v>3000</v>
      </c>
      <c r="AA17" s="235">
        <v>2000</v>
      </c>
      <c r="AB17" s="235"/>
      <c r="AC17" s="235"/>
      <c r="AD17" s="235"/>
      <c r="AE17" s="235"/>
      <c r="AF17" s="235"/>
      <c r="AG17" s="235"/>
      <c r="AH17" s="235"/>
      <c r="AI17" s="237"/>
      <c r="AJ17" s="237"/>
      <c r="AK17" s="237"/>
      <c r="AL17" s="241">
        <f t="shared" si="5"/>
        <v>5000</v>
      </c>
      <c r="AM17" s="234">
        <f t="shared" si="6"/>
        <v>10000</v>
      </c>
      <c r="AN17" s="242"/>
      <c r="AO17" s="233" t="s">
        <v>388</v>
      </c>
      <c r="AP17" s="233" t="s">
        <v>391</v>
      </c>
      <c r="AQ17" s="233" t="s">
        <v>48</v>
      </c>
      <c r="AR17" s="233" t="s">
        <v>52</v>
      </c>
      <c r="AS17" s="233" t="s">
        <v>56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25" customHeight="1">
      <c r="A18" s="243"/>
      <c r="B18" s="233" t="s">
        <v>388</v>
      </c>
      <c r="C18" s="233" t="s">
        <v>391</v>
      </c>
      <c r="D18" s="233" t="s">
        <v>48</v>
      </c>
      <c r="E18" s="233" t="s">
        <v>52</v>
      </c>
      <c r="F18" s="233" t="s">
        <v>59</v>
      </c>
      <c r="G18" s="234">
        <v>20000</v>
      </c>
      <c r="H18" s="235">
        <v>1000</v>
      </c>
      <c r="I18" s="235">
        <v>2000</v>
      </c>
      <c r="J18" s="235">
        <v>2000</v>
      </c>
      <c r="K18" s="236">
        <f t="shared" si="0"/>
        <v>5000</v>
      </c>
      <c r="L18" s="235">
        <v>2000</v>
      </c>
      <c r="M18" s="235">
        <v>1000</v>
      </c>
      <c r="N18" s="235">
        <v>2000</v>
      </c>
      <c r="O18" s="236">
        <f t="shared" si="1"/>
        <v>5000</v>
      </c>
      <c r="P18" s="235">
        <v>1000</v>
      </c>
      <c r="Q18" s="235">
        <v>2000</v>
      </c>
      <c r="R18" s="235">
        <v>2000</v>
      </c>
      <c r="S18" s="236">
        <f t="shared" si="2"/>
        <v>5000</v>
      </c>
      <c r="T18" s="235">
        <v>2000</v>
      </c>
      <c r="U18" s="235">
        <v>2000</v>
      </c>
      <c r="V18" s="235">
        <v>1000</v>
      </c>
      <c r="W18" s="238">
        <f t="shared" si="3"/>
        <v>5000</v>
      </c>
      <c r="X18" s="239">
        <f t="shared" si="4"/>
        <v>20000</v>
      </c>
      <c r="Y18" s="240"/>
      <c r="Z18" s="235">
        <v>2000</v>
      </c>
      <c r="AA18" s="235">
        <v>2000</v>
      </c>
      <c r="AB18" s="235"/>
      <c r="AC18" s="235"/>
      <c r="AD18" s="235"/>
      <c r="AE18" s="235"/>
      <c r="AF18" s="235"/>
      <c r="AG18" s="235"/>
      <c r="AH18" s="235"/>
      <c r="AI18" s="237"/>
      <c r="AJ18" s="237"/>
      <c r="AK18" s="237"/>
      <c r="AL18" s="241">
        <f t="shared" si="5"/>
        <v>4000</v>
      </c>
      <c r="AM18" s="234">
        <f t="shared" si="6"/>
        <v>20000</v>
      </c>
      <c r="AN18" s="242"/>
      <c r="AO18" s="233" t="s">
        <v>388</v>
      </c>
      <c r="AP18" s="233" t="s">
        <v>391</v>
      </c>
      <c r="AQ18" s="233" t="s">
        <v>48</v>
      </c>
      <c r="AR18" s="233" t="s">
        <v>52</v>
      </c>
      <c r="AS18" s="233" t="s">
        <v>59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 customHeight="1">
      <c r="A19" s="243"/>
      <c r="B19" s="233" t="s">
        <v>388</v>
      </c>
      <c r="C19" s="233" t="s">
        <v>391</v>
      </c>
      <c r="D19" s="233" t="s">
        <v>48</v>
      </c>
      <c r="E19" s="233" t="s">
        <v>52</v>
      </c>
      <c r="F19" s="233" t="s">
        <v>61</v>
      </c>
      <c r="G19" s="234">
        <v>38000</v>
      </c>
      <c r="H19" s="235">
        <v>1000</v>
      </c>
      <c r="I19" s="235">
        <v>3000</v>
      </c>
      <c r="J19" s="235">
        <v>5500</v>
      </c>
      <c r="K19" s="236">
        <f t="shared" si="0"/>
        <v>9500</v>
      </c>
      <c r="L19" s="235">
        <v>3000</v>
      </c>
      <c r="M19" s="235">
        <v>3000</v>
      </c>
      <c r="N19" s="235">
        <v>3500</v>
      </c>
      <c r="O19" s="236">
        <f t="shared" si="1"/>
        <v>9500</v>
      </c>
      <c r="P19" s="235">
        <v>3500</v>
      </c>
      <c r="Q19" s="235">
        <v>3000</v>
      </c>
      <c r="R19" s="235">
        <v>3000</v>
      </c>
      <c r="S19" s="236">
        <f t="shared" si="2"/>
        <v>9500</v>
      </c>
      <c r="T19" s="235">
        <v>3000</v>
      </c>
      <c r="U19" s="235">
        <v>3000</v>
      </c>
      <c r="V19" s="235">
        <v>3500</v>
      </c>
      <c r="W19" s="238">
        <f t="shared" si="3"/>
        <v>9500</v>
      </c>
      <c r="X19" s="239">
        <f t="shared" si="4"/>
        <v>38000</v>
      </c>
      <c r="Y19" s="240"/>
      <c r="Z19" s="235">
        <v>4000</v>
      </c>
      <c r="AA19" s="235">
        <v>3000</v>
      </c>
      <c r="AB19" s="235"/>
      <c r="AC19" s="235"/>
      <c r="AD19" s="235"/>
      <c r="AE19" s="235"/>
      <c r="AF19" s="235"/>
      <c r="AG19" s="235"/>
      <c r="AH19" s="235"/>
      <c r="AI19" s="237"/>
      <c r="AJ19" s="237"/>
      <c r="AK19" s="237"/>
      <c r="AL19" s="241">
        <f t="shared" si="5"/>
        <v>7000</v>
      </c>
      <c r="AM19" s="234">
        <f t="shared" si="6"/>
        <v>38000</v>
      </c>
      <c r="AN19" s="242"/>
      <c r="AO19" s="233" t="s">
        <v>388</v>
      </c>
      <c r="AP19" s="233" t="s">
        <v>391</v>
      </c>
      <c r="AQ19" s="233" t="s">
        <v>48</v>
      </c>
      <c r="AR19" s="233" t="s">
        <v>52</v>
      </c>
      <c r="AS19" s="233" t="s">
        <v>61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customHeight="1">
      <c r="A20" s="243"/>
      <c r="B20" s="233" t="s">
        <v>388</v>
      </c>
      <c r="C20" s="233" t="s">
        <v>391</v>
      </c>
      <c r="D20" s="233" t="s">
        <v>48</v>
      </c>
      <c r="E20" s="233" t="s">
        <v>52</v>
      </c>
      <c r="F20" s="233" t="s">
        <v>63</v>
      </c>
      <c r="G20" s="234">
        <v>10000</v>
      </c>
      <c r="H20" s="235">
        <v>0</v>
      </c>
      <c r="I20" s="235">
        <v>0</v>
      </c>
      <c r="J20" s="235">
        <v>0</v>
      </c>
      <c r="K20" s="236">
        <f t="shared" si="0"/>
        <v>0</v>
      </c>
      <c r="L20" s="235">
        <v>0</v>
      </c>
      <c r="M20" s="235">
        <v>10000</v>
      </c>
      <c r="N20" s="235">
        <v>0</v>
      </c>
      <c r="O20" s="236">
        <f t="shared" si="1"/>
        <v>10000</v>
      </c>
      <c r="P20" s="235">
        <v>0</v>
      </c>
      <c r="Q20" s="235">
        <v>0</v>
      </c>
      <c r="R20" s="235">
        <v>0</v>
      </c>
      <c r="S20" s="236">
        <f t="shared" si="2"/>
        <v>0</v>
      </c>
      <c r="T20" s="245">
        <v>0</v>
      </c>
      <c r="U20" s="245">
        <v>0</v>
      </c>
      <c r="V20" s="245">
        <v>0</v>
      </c>
      <c r="W20" s="238">
        <f aca="true" t="shared" si="7" ref="W20:W29">SUM(T20:V20)</f>
        <v>0</v>
      </c>
      <c r="X20" s="239">
        <f t="shared" si="4"/>
        <v>10000</v>
      </c>
      <c r="Y20" s="240"/>
      <c r="Z20" s="235">
        <v>35000</v>
      </c>
      <c r="AA20" s="235"/>
      <c r="AB20" s="235"/>
      <c r="AC20" s="235"/>
      <c r="AD20" s="235"/>
      <c r="AE20" s="235"/>
      <c r="AF20" s="235"/>
      <c r="AG20" s="235"/>
      <c r="AH20" s="235"/>
      <c r="AI20" s="237"/>
      <c r="AJ20" s="237"/>
      <c r="AK20" s="237"/>
      <c r="AL20" s="241">
        <f t="shared" si="5"/>
        <v>35000</v>
      </c>
      <c r="AM20" s="234">
        <f t="shared" si="6"/>
        <v>10000</v>
      </c>
      <c r="AN20" s="242"/>
      <c r="AO20" s="233" t="s">
        <v>388</v>
      </c>
      <c r="AP20" s="233" t="s">
        <v>391</v>
      </c>
      <c r="AQ20" s="233" t="s">
        <v>48</v>
      </c>
      <c r="AR20" s="233" t="s">
        <v>52</v>
      </c>
      <c r="AS20" s="233" t="s">
        <v>63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243"/>
      <c r="B21" s="233" t="s">
        <v>388</v>
      </c>
      <c r="C21" s="233" t="s">
        <v>391</v>
      </c>
      <c r="D21" s="233" t="s">
        <v>48</v>
      </c>
      <c r="E21" s="233" t="s">
        <v>52</v>
      </c>
      <c r="F21" s="233" t="s">
        <v>65</v>
      </c>
      <c r="G21" s="234">
        <v>160000</v>
      </c>
      <c r="H21" s="235">
        <v>13000</v>
      </c>
      <c r="I21" s="235">
        <v>13000</v>
      </c>
      <c r="J21" s="235">
        <v>14000</v>
      </c>
      <c r="K21" s="236">
        <f t="shared" si="0"/>
        <v>40000</v>
      </c>
      <c r="L21" s="235">
        <v>13000</v>
      </c>
      <c r="M21" s="235">
        <v>13000</v>
      </c>
      <c r="N21" s="235">
        <v>14000</v>
      </c>
      <c r="O21" s="236">
        <f t="shared" si="1"/>
        <v>40000</v>
      </c>
      <c r="P21" s="235">
        <v>13000</v>
      </c>
      <c r="Q21" s="235">
        <v>13000</v>
      </c>
      <c r="R21" s="235">
        <v>14000</v>
      </c>
      <c r="S21" s="236">
        <f t="shared" si="2"/>
        <v>40000</v>
      </c>
      <c r="T21" s="245">
        <v>13000</v>
      </c>
      <c r="U21" s="245">
        <v>13000</v>
      </c>
      <c r="V21" s="245">
        <v>14000</v>
      </c>
      <c r="W21" s="238">
        <f t="shared" si="7"/>
        <v>40000</v>
      </c>
      <c r="X21" s="239">
        <f t="shared" si="4"/>
        <v>160000</v>
      </c>
      <c r="Y21" s="240"/>
      <c r="Z21" s="235">
        <v>11000</v>
      </c>
      <c r="AA21" s="235">
        <v>11000</v>
      </c>
      <c r="AB21" s="235"/>
      <c r="AC21" s="235"/>
      <c r="AD21" s="235"/>
      <c r="AE21" s="235"/>
      <c r="AF21" s="235"/>
      <c r="AG21" s="235"/>
      <c r="AH21" s="235"/>
      <c r="AI21" s="237"/>
      <c r="AJ21" s="237"/>
      <c r="AK21" s="237"/>
      <c r="AL21" s="241">
        <f t="shared" si="5"/>
        <v>22000</v>
      </c>
      <c r="AM21" s="234">
        <f t="shared" si="6"/>
        <v>160000</v>
      </c>
      <c r="AN21" s="242"/>
      <c r="AO21" s="233" t="s">
        <v>388</v>
      </c>
      <c r="AP21" s="233" t="s">
        <v>391</v>
      </c>
      <c r="AQ21" s="233" t="s">
        <v>48</v>
      </c>
      <c r="AR21" s="233" t="s">
        <v>52</v>
      </c>
      <c r="AS21" s="233" t="s">
        <v>65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243"/>
      <c r="B22" s="233" t="s">
        <v>388</v>
      </c>
      <c r="C22" s="233" t="s">
        <v>391</v>
      </c>
      <c r="D22" s="233" t="s">
        <v>48</v>
      </c>
      <c r="E22" s="233" t="s">
        <v>73</v>
      </c>
      <c r="F22" s="233" t="s">
        <v>74</v>
      </c>
      <c r="G22" s="234">
        <v>6000</v>
      </c>
      <c r="H22" s="235">
        <v>0</v>
      </c>
      <c r="I22" s="235">
        <v>500</v>
      </c>
      <c r="J22" s="235">
        <v>1000</v>
      </c>
      <c r="K22" s="236">
        <f t="shared" si="0"/>
        <v>1500</v>
      </c>
      <c r="L22" s="235">
        <v>0</v>
      </c>
      <c r="M22" s="235">
        <v>1500</v>
      </c>
      <c r="N22" s="235">
        <v>0</v>
      </c>
      <c r="O22" s="236">
        <f t="shared" si="1"/>
        <v>1500</v>
      </c>
      <c r="P22" s="235">
        <v>0</v>
      </c>
      <c r="Q22" s="235">
        <v>1500</v>
      </c>
      <c r="R22" s="235">
        <v>0</v>
      </c>
      <c r="S22" s="236">
        <f t="shared" si="2"/>
        <v>1500</v>
      </c>
      <c r="T22" s="247">
        <v>0</v>
      </c>
      <c r="U22" s="247">
        <v>0</v>
      </c>
      <c r="V22" s="247">
        <v>1500</v>
      </c>
      <c r="W22" s="238">
        <f t="shared" si="7"/>
        <v>1500</v>
      </c>
      <c r="X22" s="239">
        <f t="shared" si="4"/>
        <v>6000</v>
      </c>
      <c r="Y22" s="248"/>
      <c r="Z22" s="235">
        <v>3000</v>
      </c>
      <c r="AA22" s="235"/>
      <c r="AB22" s="235"/>
      <c r="AC22" s="235"/>
      <c r="AD22" s="235"/>
      <c r="AE22" s="235"/>
      <c r="AF22" s="235"/>
      <c r="AG22" s="235"/>
      <c r="AH22" s="235"/>
      <c r="AI22" s="237"/>
      <c r="AJ22" s="237"/>
      <c r="AK22" s="237"/>
      <c r="AL22" s="241">
        <f t="shared" si="5"/>
        <v>3000</v>
      </c>
      <c r="AM22" s="234">
        <f t="shared" si="6"/>
        <v>6000</v>
      </c>
      <c r="AN22" s="242"/>
      <c r="AO22" s="233" t="s">
        <v>388</v>
      </c>
      <c r="AP22" s="233" t="s">
        <v>391</v>
      </c>
      <c r="AQ22" s="233" t="s">
        <v>48</v>
      </c>
      <c r="AR22" s="233" t="s">
        <v>73</v>
      </c>
      <c r="AS22" s="233" t="s">
        <v>74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243"/>
      <c r="B23" s="233" t="s">
        <v>388</v>
      </c>
      <c r="C23" s="233" t="s">
        <v>391</v>
      </c>
      <c r="D23" s="233" t="s">
        <v>48</v>
      </c>
      <c r="E23" s="233" t="s">
        <v>76</v>
      </c>
      <c r="F23" s="233" t="s">
        <v>74</v>
      </c>
      <c r="G23" s="234">
        <v>3500</v>
      </c>
      <c r="H23" s="235">
        <v>0</v>
      </c>
      <c r="I23" s="235">
        <v>1250</v>
      </c>
      <c r="J23" s="235">
        <v>0</v>
      </c>
      <c r="K23" s="236">
        <f t="shared" si="0"/>
        <v>1250</v>
      </c>
      <c r="L23" s="235">
        <v>0</v>
      </c>
      <c r="M23" s="235">
        <v>750</v>
      </c>
      <c r="N23" s="235">
        <v>0</v>
      </c>
      <c r="O23" s="236">
        <f t="shared" si="1"/>
        <v>750</v>
      </c>
      <c r="P23" s="235">
        <v>0</v>
      </c>
      <c r="Q23" s="235">
        <v>0</v>
      </c>
      <c r="R23" s="235">
        <v>750</v>
      </c>
      <c r="S23" s="236">
        <f t="shared" si="2"/>
        <v>750</v>
      </c>
      <c r="T23" s="247">
        <v>750</v>
      </c>
      <c r="U23" s="247">
        <v>0</v>
      </c>
      <c r="V23" s="247">
        <v>0</v>
      </c>
      <c r="W23" s="238">
        <f t="shared" si="7"/>
        <v>750</v>
      </c>
      <c r="X23" s="239">
        <f t="shared" si="4"/>
        <v>3500</v>
      </c>
      <c r="Y23" s="248"/>
      <c r="Z23" s="235">
        <v>3000</v>
      </c>
      <c r="AA23" s="235"/>
      <c r="AB23" s="235"/>
      <c r="AC23" s="235"/>
      <c r="AD23" s="235"/>
      <c r="AE23" s="235"/>
      <c r="AF23" s="235"/>
      <c r="AG23" s="235"/>
      <c r="AH23" s="235"/>
      <c r="AI23" s="237"/>
      <c r="AJ23" s="237"/>
      <c r="AK23" s="237"/>
      <c r="AL23" s="241">
        <f t="shared" si="5"/>
        <v>3000</v>
      </c>
      <c r="AM23" s="234">
        <f t="shared" si="6"/>
        <v>3500</v>
      </c>
      <c r="AN23" s="242"/>
      <c r="AO23" s="233" t="s">
        <v>388</v>
      </c>
      <c r="AP23" s="233" t="s">
        <v>391</v>
      </c>
      <c r="AQ23" s="233" t="s">
        <v>48</v>
      </c>
      <c r="AR23" s="233" t="s">
        <v>76</v>
      </c>
      <c r="AS23" s="233" t="s">
        <v>74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243"/>
      <c r="B24" s="233" t="s">
        <v>388</v>
      </c>
      <c r="C24" s="233" t="s">
        <v>391</v>
      </c>
      <c r="D24" s="233" t="s">
        <v>48</v>
      </c>
      <c r="E24" s="233" t="s">
        <v>82</v>
      </c>
      <c r="F24" s="233" t="s">
        <v>74</v>
      </c>
      <c r="G24" s="234">
        <v>1700</v>
      </c>
      <c r="H24" s="235">
        <v>0</v>
      </c>
      <c r="I24" s="235">
        <v>0</v>
      </c>
      <c r="J24" s="235">
        <v>750</v>
      </c>
      <c r="K24" s="236">
        <f t="shared" si="0"/>
        <v>750</v>
      </c>
      <c r="L24" s="235">
        <v>0</v>
      </c>
      <c r="M24" s="235"/>
      <c r="N24" s="235">
        <v>0</v>
      </c>
      <c r="O24" s="236">
        <f t="shared" si="1"/>
        <v>0</v>
      </c>
      <c r="P24" s="235">
        <v>0</v>
      </c>
      <c r="Q24" s="235">
        <v>200</v>
      </c>
      <c r="R24" s="235">
        <v>0</v>
      </c>
      <c r="S24" s="236">
        <f t="shared" si="2"/>
        <v>200</v>
      </c>
      <c r="T24" s="245">
        <v>0</v>
      </c>
      <c r="U24" s="245">
        <v>0</v>
      </c>
      <c r="V24" s="245">
        <v>750</v>
      </c>
      <c r="W24" s="238">
        <f t="shared" si="7"/>
        <v>750</v>
      </c>
      <c r="X24" s="239">
        <f t="shared" si="4"/>
        <v>1700</v>
      </c>
      <c r="Y24" s="248"/>
      <c r="Z24" s="235"/>
      <c r="AA24" s="235"/>
      <c r="AB24" s="235"/>
      <c r="AC24" s="235"/>
      <c r="AD24" s="235"/>
      <c r="AE24" s="235"/>
      <c r="AF24" s="235"/>
      <c r="AG24" s="235"/>
      <c r="AH24" s="235"/>
      <c r="AI24" s="237"/>
      <c r="AJ24" s="237"/>
      <c r="AK24" s="237"/>
      <c r="AL24" s="241"/>
      <c r="AM24" s="234">
        <f t="shared" si="6"/>
        <v>1700</v>
      </c>
      <c r="AN24" s="242"/>
      <c r="AO24" s="233" t="s">
        <v>388</v>
      </c>
      <c r="AP24" s="233" t="s">
        <v>391</v>
      </c>
      <c r="AQ24" s="233" t="s">
        <v>48</v>
      </c>
      <c r="AR24" s="233" t="s">
        <v>82</v>
      </c>
      <c r="AS24" s="233" t="s">
        <v>74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243"/>
      <c r="B25" s="233" t="s">
        <v>388</v>
      </c>
      <c r="C25" s="233" t="s">
        <v>391</v>
      </c>
      <c r="D25" s="233" t="s">
        <v>48</v>
      </c>
      <c r="E25" s="233" t="s">
        <v>82</v>
      </c>
      <c r="F25" s="233" t="s">
        <v>84</v>
      </c>
      <c r="G25" s="234">
        <v>800</v>
      </c>
      <c r="H25" s="235"/>
      <c r="I25" s="235"/>
      <c r="J25" s="235"/>
      <c r="K25" s="236">
        <f t="shared" si="0"/>
        <v>0</v>
      </c>
      <c r="L25" s="235">
        <v>750</v>
      </c>
      <c r="M25" s="235"/>
      <c r="N25" s="235"/>
      <c r="O25" s="236">
        <f t="shared" si="1"/>
        <v>750</v>
      </c>
      <c r="P25" s="235"/>
      <c r="Q25" s="235">
        <v>50</v>
      </c>
      <c r="R25" s="235"/>
      <c r="S25" s="236">
        <f t="shared" si="2"/>
        <v>50</v>
      </c>
      <c r="T25" s="245"/>
      <c r="U25" s="245"/>
      <c r="V25" s="245"/>
      <c r="W25" s="238">
        <f t="shared" si="7"/>
        <v>0</v>
      </c>
      <c r="X25" s="239">
        <f t="shared" si="4"/>
        <v>800</v>
      </c>
      <c r="Y25" s="248"/>
      <c r="Z25" s="235"/>
      <c r="AA25" s="235"/>
      <c r="AB25" s="235"/>
      <c r="AC25" s="235"/>
      <c r="AD25" s="235"/>
      <c r="AE25" s="235"/>
      <c r="AF25" s="235"/>
      <c r="AG25" s="235"/>
      <c r="AH25" s="235"/>
      <c r="AI25" s="237"/>
      <c r="AJ25" s="237"/>
      <c r="AK25" s="237"/>
      <c r="AL25" s="241"/>
      <c r="AM25" s="234">
        <f t="shared" si="6"/>
        <v>800</v>
      </c>
      <c r="AN25" s="242"/>
      <c r="AO25" s="233" t="s">
        <v>388</v>
      </c>
      <c r="AP25" s="233" t="s">
        <v>391</v>
      </c>
      <c r="AQ25" s="233" t="s">
        <v>48</v>
      </c>
      <c r="AR25" s="233" t="s">
        <v>82</v>
      </c>
      <c r="AS25" s="233" t="s">
        <v>84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25" customHeight="1">
      <c r="A26" s="243"/>
      <c r="B26" s="233" t="s">
        <v>388</v>
      </c>
      <c r="C26" s="233" t="s">
        <v>392</v>
      </c>
      <c r="D26" s="233" t="s">
        <v>94</v>
      </c>
      <c r="E26" s="233" t="s">
        <v>91</v>
      </c>
      <c r="F26" s="233" t="s">
        <v>92</v>
      </c>
      <c r="G26" s="234">
        <v>198000</v>
      </c>
      <c r="H26" s="235">
        <v>0</v>
      </c>
      <c r="I26" s="235">
        <v>0</v>
      </c>
      <c r="J26" s="235">
        <v>0</v>
      </c>
      <c r="K26" s="236">
        <f t="shared" si="0"/>
        <v>0</v>
      </c>
      <c r="L26" s="235">
        <v>0</v>
      </c>
      <c r="M26" s="235">
        <v>0</v>
      </c>
      <c r="N26" s="235">
        <v>0</v>
      </c>
      <c r="O26" s="236">
        <f t="shared" si="1"/>
        <v>0</v>
      </c>
      <c r="P26" s="235">
        <v>0</v>
      </c>
      <c r="Q26" s="235">
        <v>198000</v>
      </c>
      <c r="R26" s="235">
        <v>0</v>
      </c>
      <c r="S26" s="236">
        <f t="shared" si="2"/>
        <v>198000</v>
      </c>
      <c r="T26" s="245">
        <v>0</v>
      </c>
      <c r="U26" s="245">
        <v>0</v>
      </c>
      <c r="V26" s="245">
        <v>0</v>
      </c>
      <c r="W26" s="238">
        <f t="shared" si="7"/>
        <v>0</v>
      </c>
      <c r="X26" s="239">
        <f t="shared" si="4"/>
        <v>198000</v>
      </c>
      <c r="Y26" s="248"/>
      <c r="Z26" s="235"/>
      <c r="AA26" s="235"/>
      <c r="AB26" s="235"/>
      <c r="AC26" s="235"/>
      <c r="AD26" s="235"/>
      <c r="AE26" s="235"/>
      <c r="AF26" s="235"/>
      <c r="AG26" s="235"/>
      <c r="AH26" s="235"/>
      <c r="AI26" s="237"/>
      <c r="AJ26" s="237"/>
      <c r="AK26" s="237"/>
      <c r="AL26" s="241">
        <f aca="true" t="shared" si="8" ref="AL26:AL30">SUM(Z26:AK26)</f>
        <v>0</v>
      </c>
      <c r="AM26" s="234">
        <f t="shared" si="6"/>
        <v>198000</v>
      </c>
      <c r="AN26" s="242"/>
      <c r="AO26" s="233" t="s">
        <v>388</v>
      </c>
      <c r="AP26" s="233" t="s">
        <v>392</v>
      </c>
      <c r="AQ26" s="233" t="s">
        <v>94</v>
      </c>
      <c r="AR26" s="233" t="s">
        <v>91</v>
      </c>
      <c r="AS26" s="233" t="s">
        <v>92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 customHeight="1">
      <c r="A27" s="243"/>
      <c r="B27" s="233" t="s">
        <v>388</v>
      </c>
      <c r="C27" s="233" t="s">
        <v>393</v>
      </c>
      <c r="D27" s="233" t="s">
        <v>100</v>
      </c>
      <c r="E27" s="233" t="s">
        <v>101</v>
      </c>
      <c r="F27" s="233" t="s">
        <v>92</v>
      </c>
      <c r="G27" s="234">
        <v>8000</v>
      </c>
      <c r="H27" s="235">
        <v>0</v>
      </c>
      <c r="I27" s="235">
        <v>0</v>
      </c>
      <c r="J27" s="235">
        <v>0</v>
      </c>
      <c r="K27" s="236">
        <f t="shared" si="0"/>
        <v>0</v>
      </c>
      <c r="L27" s="235"/>
      <c r="M27" s="235">
        <v>0</v>
      </c>
      <c r="N27" s="235">
        <v>0</v>
      </c>
      <c r="O27" s="236">
        <f aca="true" t="shared" si="9" ref="O27:O53">SUM(L27:N27)</f>
        <v>0</v>
      </c>
      <c r="P27" s="235">
        <v>0</v>
      </c>
      <c r="Q27" s="235">
        <v>0</v>
      </c>
      <c r="R27" s="235">
        <v>0</v>
      </c>
      <c r="S27" s="236">
        <f t="shared" si="2"/>
        <v>0</v>
      </c>
      <c r="T27" s="245">
        <v>0</v>
      </c>
      <c r="U27" s="245">
        <v>0</v>
      </c>
      <c r="V27" s="245">
        <v>8000</v>
      </c>
      <c r="W27" s="238">
        <f t="shared" si="7"/>
        <v>8000</v>
      </c>
      <c r="X27" s="239">
        <f t="shared" si="4"/>
        <v>8000</v>
      </c>
      <c r="Y27" s="248"/>
      <c r="Z27" s="235"/>
      <c r="AA27" s="235"/>
      <c r="AB27" s="235"/>
      <c r="AC27" s="235"/>
      <c r="AD27" s="235"/>
      <c r="AE27" s="235"/>
      <c r="AF27" s="235"/>
      <c r="AG27" s="235"/>
      <c r="AH27" s="235"/>
      <c r="AI27" s="237"/>
      <c r="AJ27" s="237"/>
      <c r="AK27" s="237"/>
      <c r="AL27" s="241">
        <f t="shared" si="8"/>
        <v>0</v>
      </c>
      <c r="AM27" s="234">
        <f t="shared" si="6"/>
        <v>8000</v>
      </c>
      <c r="AN27" s="242"/>
      <c r="AO27" s="233" t="s">
        <v>388</v>
      </c>
      <c r="AP27" s="233" t="s">
        <v>393</v>
      </c>
      <c r="AQ27" s="233" t="s">
        <v>100</v>
      </c>
      <c r="AR27" s="233" t="s">
        <v>101</v>
      </c>
      <c r="AS27" s="233" t="s">
        <v>92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243"/>
      <c r="B28" s="233" t="s">
        <v>388</v>
      </c>
      <c r="C28" s="233" t="s">
        <v>394</v>
      </c>
      <c r="D28" s="233" t="s">
        <v>106</v>
      </c>
      <c r="E28" s="233" t="s">
        <v>52</v>
      </c>
      <c r="F28" s="233" t="s">
        <v>61</v>
      </c>
      <c r="G28" s="234">
        <f aca="true" t="shared" si="10" ref="G28:G30">AM28</f>
        <v>280000</v>
      </c>
      <c r="H28" s="235">
        <v>15000</v>
      </c>
      <c r="I28" s="235">
        <v>10398</v>
      </c>
      <c r="J28" s="235">
        <v>40000</v>
      </c>
      <c r="K28" s="236">
        <f t="shared" si="0"/>
        <v>65398</v>
      </c>
      <c r="L28" s="235">
        <v>30000</v>
      </c>
      <c r="M28" s="235">
        <v>30000</v>
      </c>
      <c r="N28" s="235">
        <v>21361</v>
      </c>
      <c r="O28" s="236">
        <f t="shared" si="9"/>
        <v>81361</v>
      </c>
      <c r="P28" s="235">
        <v>31500</v>
      </c>
      <c r="Q28" s="235">
        <v>30500</v>
      </c>
      <c r="R28" s="235">
        <v>20361</v>
      </c>
      <c r="S28" s="236">
        <f t="shared" si="2"/>
        <v>82361</v>
      </c>
      <c r="T28" s="235">
        <v>15000</v>
      </c>
      <c r="U28" s="235">
        <v>15000</v>
      </c>
      <c r="V28" s="235">
        <v>20880</v>
      </c>
      <c r="W28" s="238">
        <f t="shared" si="7"/>
        <v>50880</v>
      </c>
      <c r="X28" s="249">
        <f t="shared" si="4"/>
        <v>280000</v>
      </c>
      <c r="Y28" s="248"/>
      <c r="Z28" s="235">
        <v>15000</v>
      </c>
      <c r="AA28" s="235">
        <v>15000</v>
      </c>
      <c r="AB28" s="235"/>
      <c r="AC28" s="235"/>
      <c r="AD28" s="235"/>
      <c r="AE28" s="235"/>
      <c r="AF28" s="235"/>
      <c r="AG28" s="235"/>
      <c r="AH28" s="235"/>
      <c r="AI28" s="237"/>
      <c r="AJ28" s="250"/>
      <c r="AK28" s="237"/>
      <c r="AL28" s="241">
        <f t="shared" si="8"/>
        <v>30000</v>
      </c>
      <c r="AM28" s="234">
        <f aca="true" t="shared" si="11" ref="AM28:AM30">X28</f>
        <v>280000</v>
      </c>
      <c r="AN28" s="242"/>
      <c r="AO28" s="233" t="s">
        <v>388</v>
      </c>
      <c r="AP28" s="233" t="s">
        <v>394</v>
      </c>
      <c r="AQ28" s="233" t="s">
        <v>106</v>
      </c>
      <c r="AR28" s="233" t="s">
        <v>52</v>
      </c>
      <c r="AS28" s="233" t="s">
        <v>61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243"/>
      <c r="B29" s="233" t="s">
        <v>388</v>
      </c>
      <c r="C29" s="233" t="s">
        <v>394</v>
      </c>
      <c r="D29" s="233" t="s">
        <v>106</v>
      </c>
      <c r="E29" s="233" t="s">
        <v>52</v>
      </c>
      <c r="F29" s="233" t="s">
        <v>65</v>
      </c>
      <c r="G29" s="234">
        <f t="shared" si="10"/>
        <v>10000</v>
      </c>
      <c r="H29" s="235">
        <v>0</v>
      </c>
      <c r="I29" s="235">
        <v>0</v>
      </c>
      <c r="J29" s="235">
        <v>2000</v>
      </c>
      <c r="K29" s="236">
        <f t="shared" si="0"/>
        <v>2000</v>
      </c>
      <c r="L29" s="235">
        <v>0</v>
      </c>
      <c r="M29" s="235">
        <v>5000</v>
      </c>
      <c r="N29" s="235">
        <v>0</v>
      </c>
      <c r="O29" s="236">
        <f t="shared" si="9"/>
        <v>5000</v>
      </c>
      <c r="P29" s="235">
        <v>0</v>
      </c>
      <c r="Q29" s="235">
        <v>0</v>
      </c>
      <c r="R29" s="235">
        <v>2000</v>
      </c>
      <c r="S29" s="236">
        <f t="shared" si="2"/>
        <v>2000</v>
      </c>
      <c r="T29" s="245">
        <v>0</v>
      </c>
      <c r="U29" s="245">
        <v>0</v>
      </c>
      <c r="V29" s="245">
        <v>1000</v>
      </c>
      <c r="W29" s="238">
        <f t="shared" si="7"/>
        <v>1000</v>
      </c>
      <c r="X29" s="239">
        <f t="shared" si="4"/>
        <v>10000</v>
      </c>
      <c r="Y29" s="248"/>
      <c r="Z29" s="235">
        <v>1500</v>
      </c>
      <c r="AA29" s="235"/>
      <c r="AB29" s="235"/>
      <c r="AC29" s="235"/>
      <c r="AD29" s="235"/>
      <c r="AE29" s="235"/>
      <c r="AF29" s="235"/>
      <c r="AG29" s="235"/>
      <c r="AH29" s="235"/>
      <c r="AI29" s="237"/>
      <c r="AJ29" s="237"/>
      <c r="AK29" s="237"/>
      <c r="AL29" s="241">
        <f t="shared" si="8"/>
        <v>1500</v>
      </c>
      <c r="AM29" s="234">
        <f t="shared" si="11"/>
        <v>10000</v>
      </c>
      <c r="AN29" s="242"/>
      <c r="AO29" s="233" t="s">
        <v>388</v>
      </c>
      <c r="AP29" s="233" t="s">
        <v>394</v>
      </c>
      <c r="AQ29" s="233" t="s">
        <v>106</v>
      </c>
      <c r="AR29" s="233" t="s">
        <v>52</v>
      </c>
      <c r="AS29" s="233" t="s">
        <v>65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243"/>
      <c r="B30" s="233" t="s">
        <v>388</v>
      </c>
      <c r="C30" s="233" t="s">
        <v>394</v>
      </c>
      <c r="D30" s="233" t="s">
        <v>106</v>
      </c>
      <c r="E30" s="233" t="s">
        <v>73</v>
      </c>
      <c r="F30" s="233" t="s">
        <v>74</v>
      </c>
      <c r="G30" s="234">
        <f t="shared" si="10"/>
        <v>17431</v>
      </c>
      <c r="H30" s="235">
        <v>17431</v>
      </c>
      <c r="I30" s="235">
        <v>0</v>
      </c>
      <c r="J30" s="235">
        <v>0</v>
      </c>
      <c r="K30" s="236">
        <f t="shared" si="0"/>
        <v>17431</v>
      </c>
      <c r="L30" s="235">
        <v>0</v>
      </c>
      <c r="M30" s="235">
        <v>0</v>
      </c>
      <c r="N30" s="235">
        <v>0</v>
      </c>
      <c r="O30" s="236">
        <f t="shared" si="9"/>
        <v>0</v>
      </c>
      <c r="P30" s="235">
        <v>0</v>
      </c>
      <c r="Q30" s="235">
        <v>0</v>
      </c>
      <c r="R30" s="235">
        <v>0</v>
      </c>
      <c r="S30" s="236">
        <f t="shared" si="2"/>
        <v>0</v>
      </c>
      <c r="T30" s="245">
        <v>0</v>
      </c>
      <c r="U30" s="245">
        <v>0</v>
      </c>
      <c r="V30" s="245">
        <v>0</v>
      </c>
      <c r="W30" s="238">
        <v>0</v>
      </c>
      <c r="X30" s="239">
        <f t="shared" si="4"/>
        <v>17431</v>
      </c>
      <c r="Y30" s="248"/>
      <c r="Z30" s="235">
        <v>15800</v>
      </c>
      <c r="AA30" s="235"/>
      <c r="AB30" s="235"/>
      <c r="AC30" s="235"/>
      <c r="AD30" s="235"/>
      <c r="AE30" s="235"/>
      <c r="AF30" s="235"/>
      <c r="AG30" s="235"/>
      <c r="AH30" s="235"/>
      <c r="AI30" s="237"/>
      <c r="AJ30" s="237"/>
      <c r="AK30" s="237"/>
      <c r="AL30" s="241">
        <f t="shared" si="8"/>
        <v>15800</v>
      </c>
      <c r="AM30" s="234">
        <f t="shared" si="11"/>
        <v>17431</v>
      </c>
      <c r="AN30" s="242"/>
      <c r="AO30" s="233" t="s">
        <v>388</v>
      </c>
      <c r="AP30" s="233" t="s">
        <v>394</v>
      </c>
      <c r="AQ30" s="233" t="s">
        <v>106</v>
      </c>
      <c r="AR30" s="233" t="s">
        <v>73</v>
      </c>
      <c r="AS30" s="233" t="s">
        <v>74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243"/>
      <c r="B31" s="233" t="s">
        <v>388</v>
      </c>
      <c r="C31" s="233" t="s">
        <v>394</v>
      </c>
      <c r="D31" s="233" t="s">
        <v>106</v>
      </c>
      <c r="E31" s="233" t="s">
        <v>82</v>
      </c>
      <c r="F31" s="233" t="s">
        <v>92</v>
      </c>
      <c r="G31" s="234">
        <v>4000</v>
      </c>
      <c r="H31" s="235">
        <v>0</v>
      </c>
      <c r="I31" s="235">
        <v>0</v>
      </c>
      <c r="J31" s="235">
        <v>0</v>
      </c>
      <c r="K31" s="236">
        <f t="shared" si="0"/>
        <v>0</v>
      </c>
      <c r="L31" s="235">
        <v>0</v>
      </c>
      <c r="M31" s="235">
        <v>0</v>
      </c>
      <c r="N31" s="235">
        <v>4000</v>
      </c>
      <c r="O31" s="236">
        <f t="shared" si="9"/>
        <v>4000</v>
      </c>
      <c r="P31" s="235">
        <v>0</v>
      </c>
      <c r="Q31" s="235">
        <v>0</v>
      </c>
      <c r="R31" s="235">
        <v>0</v>
      </c>
      <c r="S31" s="236">
        <f t="shared" si="2"/>
        <v>0</v>
      </c>
      <c r="T31" s="245">
        <v>0</v>
      </c>
      <c r="U31" s="245">
        <v>0</v>
      </c>
      <c r="V31" s="245">
        <v>0</v>
      </c>
      <c r="W31" s="238">
        <f aca="true" t="shared" si="12" ref="W31:W53">SUM(T31:V31)</f>
        <v>0</v>
      </c>
      <c r="X31" s="239">
        <f t="shared" si="4"/>
        <v>4000</v>
      </c>
      <c r="Y31" s="239">
        <f>SUM(L31+P31+T31+X31)</f>
        <v>4000</v>
      </c>
      <c r="Z31" s="239">
        <f>SUM(M31+Q31+U31+Y31)</f>
        <v>4000</v>
      </c>
      <c r="AA31" s="239">
        <f>SUM(N31+R31+V31+Z31)</f>
        <v>8000</v>
      </c>
      <c r="AB31" s="239">
        <f>SUM(O31+S31+W31+AA31)</f>
        <v>12000</v>
      </c>
      <c r="AC31" s="239">
        <f>SUM(P31+T31+X31+AB31)</f>
        <v>16000</v>
      </c>
      <c r="AD31" s="239">
        <f>SUM(Q31+U31+Y31+AC31)</f>
        <v>20000</v>
      </c>
      <c r="AE31" s="239">
        <f>SUM(R31+V31+Z31+AD31)</f>
        <v>24000</v>
      </c>
      <c r="AF31" s="239">
        <f>SUM(S31+W31+AA31+AE31)</f>
        <v>32000</v>
      </c>
      <c r="AG31" s="239">
        <f>SUM(T31+X31+AB31+AF31)</f>
        <v>48000</v>
      </c>
      <c r="AH31" s="239">
        <f>SUM(U31+Y31+AC31+AG31)</f>
        <v>68000</v>
      </c>
      <c r="AI31" s="239">
        <f>SUM(V31+Z31+AD31+AH31)</f>
        <v>92000</v>
      </c>
      <c r="AJ31" s="239">
        <f>SUM(W31+AA31+AE31+AI31)</f>
        <v>124000</v>
      </c>
      <c r="AK31" s="239">
        <f>SUM(X31+AB31+AF31+AJ31)</f>
        <v>172000</v>
      </c>
      <c r="AL31" s="239">
        <f>SUM(Y31+AC31+AG31+AK31)</f>
        <v>240000</v>
      </c>
      <c r="AM31" s="234">
        <f aca="true" t="shared" si="13" ref="AM31:AM46">G31</f>
        <v>4000</v>
      </c>
      <c r="AN31" s="242"/>
      <c r="AO31" s="233" t="s">
        <v>388</v>
      </c>
      <c r="AP31" s="233" t="s">
        <v>394</v>
      </c>
      <c r="AQ31" s="233" t="s">
        <v>106</v>
      </c>
      <c r="AR31" s="233" t="s">
        <v>82</v>
      </c>
      <c r="AS31" s="233" t="s">
        <v>92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 customHeight="1">
      <c r="A32" s="243"/>
      <c r="B32" s="233" t="s">
        <v>388</v>
      </c>
      <c r="C32" s="233" t="s">
        <v>394</v>
      </c>
      <c r="D32" s="233" t="s">
        <v>113</v>
      </c>
      <c r="E32" s="233" t="s">
        <v>52</v>
      </c>
      <c r="F32" s="233" t="s">
        <v>61</v>
      </c>
      <c r="G32" s="234">
        <v>50000</v>
      </c>
      <c r="H32" s="235">
        <v>0</v>
      </c>
      <c r="I32" s="235">
        <v>0</v>
      </c>
      <c r="J32" s="235"/>
      <c r="K32" s="236">
        <v>0</v>
      </c>
      <c r="L32" s="235">
        <v>0</v>
      </c>
      <c r="M32" s="235">
        <v>0</v>
      </c>
      <c r="N32" s="235">
        <v>0</v>
      </c>
      <c r="O32" s="236">
        <f t="shared" si="9"/>
        <v>0</v>
      </c>
      <c r="P32" s="235">
        <v>0</v>
      </c>
      <c r="Q32" s="235">
        <v>0</v>
      </c>
      <c r="R32" s="235">
        <v>0</v>
      </c>
      <c r="S32" s="236">
        <v>0</v>
      </c>
      <c r="T32" s="245">
        <v>0</v>
      </c>
      <c r="U32" s="245">
        <v>0</v>
      </c>
      <c r="V32" s="245">
        <v>50000</v>
      </c>
      <c r="W32" s="238">
        <f t="shared" si="12"/>
        <v>50000</v>
      </c>
      <c r="X32" s="239">
        <f t="shared" si="4"/>
        <v>50000</v>
      </c>
      <c r="Y32" s="248"/>
      <c r="Z32" s="235"/>
      <c r="AA32" s="235"/>
      <c r="AB32" s="235"/>
      <c r="AC32" s="235"/>
      <c r="AD32" s="235"/>
      <c r="AE32" s="235"/>
      <c r="AF32" s="235"/>
      <c r="AG32" s="235"/>
      <c r="AH32" s="235"/>
      <c r="AI32" s="237"/>
      <c r="AJ32" s="237"/>
      <c r="AK32" s="237"/>
      <c r="AL32" s="241"/>
      <c r="AM32" s="234">
        <f t="shared" si="13"/>
        <v>50000</v>
      </c>
      <c r="AN32" s="242"/>
      <c r="AO32" s="233" t="s">
        <v>388</v>
      </c>
      <c r="AP32" s="233" t="s">
        <v>394</v>
      </c>
      <c r="AQ32" s="233" t="s">
        <v>113</v>
      </c>
      <c r="AR32" s="233" t="s">
        <v>52</v>
      </c>
      <c r="AS32" s="233" t="s">
        <v>61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243"/>
      <c r="B33" s="233" t="s">
        <v>388</v>
      </c>
      <c r="C33" s="233" t="s">
        <v>394</v>
      </c>
      <c r="D33" s="233" t="s">
        <v>115</v>
      </c>
      <c r="E33" s="233" t="s">
        <v>52</v>
      </c>
      <c r="F33" s="233" t="s">
        <v>53</v>
      </c>
      <c r="G33" s="234">
        <f>X33</f>
        <v>8850</v>
      </c>
      <c r="H33" s="235">
        <v>0</v>
      </c>
      <c r="I33" s="235">
        <v>0</v>
      </c>
      <c r="J33" s="235">
        <v>0</v>
      </c>
      <c r="K33" s="236">
        <f aca="true" t="shared" si="14" ref="K33:K70">H33+I33+J33</f>
        <v>0</v>
      </c>
      <c r="L33" s="235">
        <v>0</v>
      </c>
      <c r="M33" s="235">
        <v>0</v>
      </c>
      <c r="N33" s="235">
        <v>0</v>
      </c>
      <c r="O33" s="236">
        <f t="shared" si="9"/>
        <v>0</v>
      </c>
      <c r="P33" s="235">
        <v>0</v>
      </c>
      <c r="Q33" s="235">
        <v>0</v>
      </c>
      <c r="R33" s="235">
        <v>0</v>
      </c>
      <c r="S33" s="236">
        <f aca="true" t="shared" si="15" ref="S33:S53">P33+Q33+R33</f>
        <v>0</v>
      </c>
      <c r="T33" s="245">
        <v>2950</v>
      </c>
      <c r="U33" s="245">
        <v>2950</v>
      </c>
      <c r="V33" s="245">
        <v>2950</v>
      </c>
      <c r="W33" s="238">
        <f t="shared" si="12"/>
        <v>8850</v>
      </c>
      <c r="X33" s="239">
        <f t="shared" si="4"/>
        <v>8850</v>
      </c>
      <c r="Y33" s="248"/>
      <c r="Z33" s="235"/>
      <c r="AA33" s="235">
        <v>6300</v>
      </c>
      <c r="AB33" s="235"/>
      <c r="AC33" s="235"/>
      <c r="AD33" s="235"/>
      <c r="AE33" s="235"/>
      <c r="AF33" s="235"/>
      <c r="AG33" s="235"/>
      <c r="AH33" s="235"/>
      <c r="AI33" s="237"/>
      <c r="AJ33" s="237"/>
      <c r="AK33" s="237"/>
      <c r="AL33" s="241">
        <f aca="true" t="shared" si="16" ref="AL33:AL36">SUM(Z33:AK33)</f>
        <v>6300</v>
      </c>
      <c r="AM33" s="234">
        <f t="shared" si="13"/>
        <v>8850</v>
      </c>
      <c r="AN33" s="242"/>
      <c r="AO33" s="233" t="s">
        <v>388</v>
      </c>
      <c r="AP33" s="233" t="s">
        <v>394</v>
      </c>
      <c r="AQ33" s="233" t="s">
        <v>115</v>
      </c>
      <c r="AR33" s="233" t="s">
        <v>52</v>
      </c>
      <c r="AS33" s="233" t="s">
        <v>53</v>
      </c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243"/>
      <c r="B34" s="233" t="s">
        <v>388</v>
      </c>
      <c r="C34" s="233" t="s">
        <v>394</v>
      </c>
      <c r="D34" s="233" t="s">
        <v>115</v>
      </c>
      <c r="E34" s="233" t="s">
        <v>52</v>
      </c>
      <c r="F34" s="233" t="s">
        <v>63</v>
      </c>
      <c r="G34" s="234">
        <v>14150</v>
      </c>
      <c r="H34" s="235">
        <v>0</v>
      </c>
      <c r="I34" s="235">
        <v>0</v>
      </c>
      <c r="J34" s="235">
        <v>0</v>
      </c>
      <c r="K34" s="236">
        <f t="shared" si="14"/>
        <v>0</v>
      </c>
      <c r="L34" s="235">
        <v>0</v>
      </c>
      <c r="M34" s="235">
        <v>0</v>
      </c>
      <c r="N34" s="235">
        <v>0</v>
      </c>
      <c r="O34" s="236">
        <f t="shared" si="9"/>
        <v>0</v>
      </c>
      <c r="P34" s="235">
        <v>0</v>
      </c>
      <c r="Q34" s="235">
        <v>0</v>
      </c>
      <c r="R34" s="235">
        <v>0</v>
      </c>
      <c r="S34" s="236">
        <f t="shared" si="15"/>
        <v>0</v>
      </c>
      <c r="T34" s="245">
        <v>0</v>
      </c>
      <c r="U34" s="245">
        <v>14150</v>
      </c>
      <c r="V34" s="245"/>
      <c r="W34" s="238">
        <f t="shared" si="12"/>
        <v>14150</v>
      </c>
      <c r="X34" s="239">
        <f t="shared" si="4"/>
        <v>14150</v>
      </c>
      <c r="Y34" s="248"/>
      <c r="Z34" s="235"/>
      <c r="AA34" s="235">
        <v>23000</v>
      </c>
      <c r="AB34" s="235"/>
      <c r="AC34" s="235"/>
      <c r="AD34" s="235"/>
      <c r="AE34" s="235"/>
      <c r="AF34" s="235"/>
      <c r="AG34" s="235"/>
      <c r="AH34" s="235"/>
      <c r="AI34" s="237"/>
      <c r="AJ34" s="237"/>
      <c r="AK34" s="237"/>
      <c r="AL34" s="241">
        <f t="shared" si="16"/>
        <v>23000</v>
      </c>
      <c r="AM34" s="234">
        <f t="shared" si="13"/>
        <v>14150</v>
      </c>
      <c r="AN34" s="242"/>
      <c r="AO34" s="233" t="s">
        <v>388</v>
      </c>
      <c r="AP34" s="233" t="s">
        <v>394</v>
      </c>
      <c r="AQ34" s="233" t="s">
        <v>115</v>
      </c>
      <c r="AR34" s="233" t="s">
        <v>52</v>
      </c>
      <c r="AS34" s="233" t="s">
        <v>63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243"/>
      <c r="B35" s="233" t="s">
        <v>388</v>
      </c>
      <c r="C35" s="233" t="s">
        <v>394</v>
      </c>
      <c r="D35" s="233" t="s">
        <v>115</v>
      </c>
      <c r="E35" s="233" t="s">
        <v>52</v>
      </c>
      <c r="F35" s="233" t="s">
        <v>65</v>
      </c>
      <c r="G35" s="234">
        <v>10000</v>
      </c>
      <c r="H35" s="235">
        <v>0</v>
      </c>
      <c r="I35" s="235">
        <v>0</v>
      </c>
      <c r="J35" s="235">
        <v>0</v>
      </c>
      <c r="K35" s="236">
        <f t="shared" si="14"/>
        <v>0</v>
      </c>
      <c r="L35" s="235">
        <v>0</v>
      </c>
      <c r="M35" s="235">
        <v>0</v>
      </c>
      <c r="N35" s="235">
        <v>0</v>
      </c>
      <c r="O35" s="236">
        <f t="shared" si="9"/>
        <v>0</v>
      </c>
      <c r="P35" s="235">
        <v>0</v>
      </c>
      <c r="Q35" s="235">
        <v>2000</v>
      </c>
      <c r="R35" s="235">
        <v>3000</v>
      </c>
      <c r="S35" s="236">
        <f t="shared" si="15"/>
        <v>5000</v>
      </c>
      <c r="T35" s="245">
        <v>1500</v>
      </c>
      <c r="U35" s="245">
        <v>2000</v>
      </c>
      <c r="V35" s="245">
        <v>1500</v>
      </c>
      <c r="W35" s="238">
        <f t="shared" si="12"/>
        <v>5000</v>
      </c>
      <c r="X35" s="239">
        <f t="shared" si="4"/>
        <v>10000</v>
      </c>
      <c r="Y35" s="248"/>
      <c r="Z35" s="235">
        <v>1000</v>
      </c>
      <c r="AA35" s="235">
        <v>1000</v>
      </c>
      <c r="AB35" s="235"/>
      <c r="AC35" s="235"/>
      <c r="AD35" s="235"/>
      <c r="AE35" s="235"/>
      <c r="AF35" s="235"/>
      <c r="AG35" s="235"/>
      <c r="AH35" s="235"/>
      <c r="AI35" s="237"/>
      <c r="AJ35" s="237"/>
      <c r="AK35" s="237"/>
      <c r="AL35" s="241">
        <f t="shared" si="16"/>
        <v>2000</v>
      </c>
      <c r="AM35" s="234">
        <f t="shared" si="13"/>
        <v>10000</v>
      </c>
      <c r="AN35" s="242"/>
      <c r="AO35" s="233" t="s">
        <v>388</v>
      </c>
      <c r="AP35" s="233" t="s">
        <v>394</v>
      </c>
      <c r="AQ35" s="233" t="s">
        <v>115</v>
      </c>
      <c r="AR35" s="233" t="s">
        <v>52</v>
      </c>
      <c r="AS35" s="233" t="s">
        <v>65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243"/>
      <c r="B36" s="233" t="s">
        <v>388</v>
      </c>
      <c r="C36" s="233" t="s">
        <v>394</v>
      </c>
      <c r="D36" s="246" t="s">
        <v>119</v>
      </c>
      <c r="E36" s="246" t="s">
        <v>52</v>
      </c>
      <c r="F36" s="233" t="s">
        <v>61</v>
      </c>
      <c r="G36" s="234">
        <v>5000</v>
      </c>
      <c r="H36" s="235">
        <v>0</v>
      </c>
      <c r="I36" s="235">
        <v>0</v>
      </c>
      <c r="J36" s="235">
        <v>0</v>
      </c>
      <c r="K36" s="236">
        <f t="shared" si="14"/>
        <v>0</v>
      </c>
      <c r="L36" s="235">
        <v>0</v>
      </c>
      <c r="M36" s="235">
        <v>5000</v>
      </c>
      <c r="N36" s="235">
        <v>0</v>
      </c>
      <c r="O36" s="236">
        <f t="shared" si="9"/>
        <v>5000</v>
      </c>
      <c r="P36" s="235">
        <v>0</v>
      </c>
      <c r="Q36" s="235">
        <v>0</v>
      </c>
      <c r="R36" s="235">
        <v>0</v>
      </c>
      <c r="S36" s="236">
        <f t="shared" si="15"/>
        <v>0</v>
      </c>
      <c r="T36" s="245">
        <v>0</v>
      </c>
      <c r="U36" s="245">
        <v>0</v>
      </c>
      <c r="V36" s="245">
        <v>0</v>
      </c>
      <c r="W36" s="238">
        <f t="shared" si="12"/>
        <v>0</v>
      </c>
      <c r="X36" s="239">
        <f t="shared" si="4"/>
        <v>5000</v>
      </c>
      <c r="Y36" s="248"/>
      <c r="Z36" s="235"/>
      <c r="AA36" s="235"/>
      <c r="AB36" s="235"/>
      <c r="AC36" s="235"/>
      <c r="AD36" s="235"/>
      <c r="AE36" s="235"/>
      <c r="AF36" s="235"/>
      <c r="AG36" s="235"/>
      <c r="AH36" s="235"/>
      <c r="AI36" s="237"/>
      <c r="AJ36" s="237"/>
      <c r="AK36" s="237"/>
      <c r="AL36" s="241">
        <f t="shared" si="16"/>
        <v>0</v>
      </c>
      <c r="AM36" s="234">
        <f t="shared" si="13"/>
        <v>5000</v>
      </c>
      <c r="AN36" s="242"/>
      <c r="AO36" s="233" t="s">
        <v>388</v>
      </c>
      <c r="AP36" s="233" t="s">
        <v>394</v>
      </c>
      <c r="AQ36" s="246" t="s">
        <v>119</v>
      </c>
      <c r="AR36" s="246" t="s">
        <v>52</v>
      </c>
      <c r="AS36" s="233" t="s">
        <v>61</v>
      </c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243"/>
      <c r="B37" s="233" t="s">
        <v>388</v>
      </c>
      <c r="C37" s="233" t="s">
        <v>394</v>
      </c>
      <c r="D37" s="246" t="s">
        <v>125</v>
      </c>
      <c r="E37" s="246" t="s">
        <v>52</v>
      </c>
      <c r="F37" s="233" t="s">
        <v>61</v>
      </c>
      <c r="G37" s="234">
        <v>5000</v>
      </c>
      <c r="H37" s="235">
        <v>0</v>
      </c>
      <c r="I37" s="235">
        <v>0</v>
      </c>
      <c r="J37" s="235">
        <v>0</v>
      </c>
      <c r="K37" s="236">
        <f t="shared" si="14"/>
        <v>0</v>
      </c>
      <c r="L37" s="235">
        <v>0</v>
      </c>
      <c r="M37" s="235">
        <v>5000</v>
      </c>
      <c r="N37" s="235">
        <v>0</v>
      </c>
      <c r="O37" s="236">
        <f t="shared" si="9"/>
        <v>5000</v>
      </c>
      <c r="P37" s="235">
        <v>0</v>
      </c>
      <c r="Q37" s="235">
        <v>0</v>
      </c>
      <c r="R37" s="235">
        <v>0</v>
      </c>
      <c r="S37" s="236">
        <f t="shared" si="15"/>
        <v>0</v>
      </c>
      <c r="T37" s="245">
        <v>0</v>
      </c>
      <c r="U37" s="245">
        <v>0</v>
      </c>
      <c r="V37" s="245">
        <v>0</v>
      </c>
      <c r="W37" s="238">
        <f t="shared" si="12"/>
        <v>0</v>
      </c>
      <c r="X37" s="239">
        <f t="shared" si="4"/>
        <v>5000</v>
      </c>
      <c r="Y37" s="248"/>
      <c r="Z37" s="235"/>
      <c r="AA37" s="235"/>
      <c r="AB37" s="235"/>
      <c r="AC37" s="235"/>
      <c r="AD37" s="235"/>
      <c r="AE37" s="235"/>
      <c r="AF37" s="235"/>
      <c r="AG37" s="235"/>
      <c r="AH37" s="235"/>
      <c r="AI37" s="237"/>
      <c r="AJ37" s="237"/>
      <c r="AK37" s="237"/>
      <c r="AL37" s="241"/>
      <c r="AM37" s="234">
        <f t="shared" si="13"/>
        <v>5000</v>
      </c>
      <c r="AN37" s="242"/>
      <c r="AO37" s="233" t="s">
        <v>388</v>
      </c>
      <c r="AP37" s="233" t="s">
        <v>394</v>
      </c>
      <c r="AQ37" s="246" t="s">
        <v>119</v>
      </c>
      <c r="AR37" s="246" t="s">
        <v>52</v>
      </c>
      <c r="AS37" s="233" t="s">
        <v>61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 s="243"/>
      <c r="B38" s="233" t="s">
        <v>388</v>
      </c>
      <c r="C38" s="233" t="s">
        <v>394</v>
      </c>
      <c r="D38" s="246" t="s">
        <v>121</v>
      </c>
      <c r="E38" s="246" t="s">
        <v>52</v>
      </c>
      <c r="F38" s="233" t="s">
        <v>61</v>
      </c>
      <c r="G38" s="234">
        <v>5000</v>
      </c>
      <c r="H38" s="235">
        <v>0</v>
      </c>
      <c r="I38" s="235">
        <v>0</v>
      </c>
      <c r="J38" s="235">
        <v>0</v>
      </c>
      <c r="K38" s="236">
        <f t="shared" si="14"/>
        <v>0</v>
      </c>
      <c r="L38" s="235">
        <v>0</v>
      </c>
      <c r="M38" s="235">
        <v>5000</v>
      </c>
      <c r="N38" s="235">
        <v>0</v>
      </c>
      <c r="O38" s="236">
        <f t="shared" si="9"/>
        <v>5000</v>
      </c>
      <c r="P38" s="235">
        <v>0</v>
      </c>
      <c r="Q38" s="235">
        <v>0</v>
      </c>
      <c r="R38" s="235">
        <v>0</v>
      </c>
      <c r="S38" s="236">
        <f t="shared" si="15"/>
        <v>0</v>
      </c>
      <c r="T38" s="245">
        <v>0</v>
      </c>
      <c r="U38" s="245">
        <v>0</v>
      </c>
      <c r="V38" s="245">
        <v>0</v>
      </c>
      <c r="W38" s="238">
        <f t="shared" si="12"/>
        <v>0</v>
      </c>
      <c r="X38" s="239">
        <f t="shared" si="4"/>
        <v>5000</v>
      </c>
      <c r="Y38" s="248"/>
      <c r="Z38" s="235"/>
      <c r="AA38" s="235"/>
      <c r="AB38" s="235"/>
      <c r="AC38" s="235"/>
      <c r="AD38" s="235"/>
      <c r="AE38" s="235"/>
      <c r="AF38" s="235"/>
      <c r="AG38" s="235"/>
      <c r="AH38" s="235"/>
      <c r="AI38" s="237"/>
      <c r="AJ38" s="237"/>
      <c r="AK38" s="237"/>
      <c r="AL38" s="241">
        <f>SUM(Z38:AK38)</f>
        <v>0</v>
      </c>
      <c r="AM38" s="234">
        <f t="shared" si="13"/>
        <v>5000</v>
      </c>
      <c r="AN38" s="242"/>
      <c r="AO38" s="233" t="s">
        <v>388</v>
      </c>
      <c r="AP38" s="233" t="s">
        <v>394</v>
      </c>
      <c r="AQ38" s="246" t="s">
        <v>121</v>
      </c>
      <c r="AR38" s="246" t="s">
        <v>52</v>
      </c>
      <c r="AS38" s="233" t="s">
        <v>61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 s="243"/>
      <c r="B39" s="233" t="s">
        <v>388</v>
      </c>
      <c r="C39" s="233" t="s">
        <v>394</v>
      </c>
      <c r="D39" s="246" t="s">
        <v>127</v>
      </c>
      <c r="E39" s="246" t="s">
        <v>52</v>
      </c>
      <c r="F39" s="233" t="s">
        <v>61</v>
      </c>
      <c r="G39" s="234">
        <v>10000</v>
      </c>
      <c r="H39" s="235">
        <v>0</v>
      </c>
      <c r="I39" s="235">
        <v>0</v>
      </c>
      <c r="J39" s="235">
        <v>0</v>
      </c>
      <c r="K39" s="236">
        <f t="shared" si="14"/>
        <v>0</v>
      </c>
      <c r="L39" s="235">
        <v>0</v>
      </c>
      <c r="M39" s="235">
        <v>10000</v>
      </c>
      <c r="N39" s="235"/>
      <c r="O39" s="236">
        <f t="shared" si="9"/>
        <v>10000</v>
      </c>
      <c r="P39" s="235">
        <v>0</v>
      </c>
      <c r="Q39" s="235">
        <v>0</v>
      </c>
      <c r="R39" s="235">
        <v>0</v>
      </c>
      <c r="S39" s="236">
        <f t="shared" si="15"/>
        <v>0</v>
      </c>
      <c r="T39" s="245">
        <v>0</v>
      </c>
      <c r="U39" s="245"/>
      <c r="V39" s="245">
        <v>0</v>
      </c>
      <c r="W39" s="238">
        <f t="shared" si="12"/>
        <v>0</v>
      </c>
      <c r="X39" s="239">
        <f t="shared" si="4"/>
        <v>10000</v>
      </c>
      <c r="Y39" s="248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41"/>
      <c r="AM39" s="234">
        <f t="shared" si="13"/>
        <v>10000</v>
      </c>
      <c r="AN39" s="242"/>
      <c r="AO39" s="233" t="s">
        <v>388</v>
      </c>
      <c r="AP39" s="233" t="s">
        <v>394</v>
      </c>
      <c r="AQ39" s="246" t="s">
        <v>127</v>
      </c>
      <c r="AR39" s="246" t="s">
        <v>52</v>
      </c>
      <c r="AS39" s="233" t="s">
        <v>61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243"/>
      <c r="B40" s="233" t="s">
        <v>389</v>
      </c>
      <c r="C40" s="233" t="s">
        <v>395</v>
      </c>
      <c r="D40" s="233" t="s">
        <v>134</v>
      </c>
      <c r="E40" s="233" t="s">
        <v>40</v>
      </c>
      <c r="F40" s="233" t="s">
        <v>41</v>
      </c>
      <c r="G40" s="234">
        <v>158218</v>
      </c>
      <c r="H40" s="235">
        <v>13185</v>
      </c>
      <c r="I40" s="235">
        <v>13185</v>
      </c>
      <c r="J40" s="235">
        <v>13185</v>
      </c>
      <c r="K40" s="236">
        <f t="shared" si="14"/>
        <v>39555</v>
      </c>
      <c r="L40" s="235">
        <v>13185</v>
      </c>
      <c r="M40" s="235">
        <v>13185</v>
      </c>
      <c r="N40" s="235">
        <v>13184</v>
      </c>
      <c r="O40" s="236">
        <f t="shared" si="9"/>
        <v>39554</v>
      </c>
      <c r="P40" s="235">
        <v>13185</v>
      </c>
      <c r="Q40" s="235">
        <v>13185</v>
      </c>
      <c r="R40" s="235">
        <v>13185</v>
      </c>
      <c r="S40" s="236">
        <f t="shared" si="15"/>
        <v>39555</v>
      </c>
      <c r="T40" s="245">
        <v>13185</v>
      </c>
      <c r="U40" s="245">
        <v>13185</v>
      </c>
      <c r="V40" s="245">
        <v>13184</v>
      </c>
      <c r="W40" s="238">
        <f t="shared" si="12"/>
        <v>39554</v>
      </c>
      <c r="X40" s="239">
        <f t="shared" si="4"/>
        <v>158218</v>
      </c>
      <c r="Y40" s="248"/>
      <c r="Z40" s="235">
        <v>9800</v>
      </c>
      <c r="AA40" s="235">
        <v>9800</v>
      </c>
      <c r="AB40" s="235"/>
      <c r="AC40" s="235"/>
      <c r="AD40" s="235"/>
      <c r="AE40" s="235"/>
      <c r="AF40" s="235"/>
      <c r="AG40" s="235"/>
      <c r="AH40" s="235"/>
      <c r="AI40" s="235"/>
      <c r="AJ40" s="235"/>
      <c r="AK40" s="237"/>
      <c r="AL40" s="241">
        <f aca="true" t="shared" si="17" ref="AL40:AL48">SUM(Z40:AK40)</f>
        <v>19600</v>
      </c>
      <c r="AM40" s="234">
        <f t="shared" si="13"/>
        <v>158218</v>
      </c>
      <c r="AN40" s="242"/>
      <c r="AO40" s="233" t="s">
        <v>389</v>
      </c>
      <c r="AP40" s="233" t="s">
        <v>395</v>
      </c>
      <c r="AQ40" s="233" t="s">
        <v>134</v>
      </c>
      <c r="AR40" s="233" t="s">
        <v>40</v>
      </c>
      <c r="AS40" s="233" t="s">
        <v>41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243"/>
      <c r="B41" s="233" t="s">
        <v>389</v>
      </c>
      <c r="C41" s="233" t="s">
        <v>395</v>
      </c>
      <c r="D41" s="233" t="s">
        <v>134</v>
      </c>
      <c r="E41" s="233" t="s">
        <v>43</v>
      </c>
      <c r="F41" s="233" t="s">
        <v>44</v>
      </c>
      <c r="G41" s="234">
        <v>47782</v>
      </c>
      <c r="H41" s="235">
        <v>3982</v>
      </c>
      <c r="I41" s="235">
        <v>3982</v>
      </c>
      <c r="J41" s="235">
        <v>3982</v>
      </c>
      <c r="K41" s="236">
        <f t="shared" si="14"/>
        <v>11946</v>
      </c>
      <c r="L41" s="235">
        <v>3982</v>
      </c>
      <c r="M41" s="235">
        <v>3982</v>
      </c>
      <c r="N41" s="235">
        <v>3981</v>
      </c>
      <c r="O41" s="236">
        <f t="shared" si="9"/>
        <v>11945</v>
      </c>
      <c r="P41" s="235">
        <v>3982</v>
      </c>
      <c r="Q41" s="235">
        <v>3982</v>
      </c>
      <c r="R41" s="235">
        <v>3982</v>
      </c>
      <c r="S41" s="236">
        <f t="shared" si="15"/>
        <v>11946</v>
      </c>
      <c r="T41" s="235">
        <v>3982</v>
      </c>
      <c r="U41" s="235">
        <v>3982</v>
      </c>
      <c r="V41" s="235">
        <v>3981</v>
      </c>
      <c r="W41" s="238">
        <f t="shared" si="12"/>
        <v>11945</v>
      </c>
      <c r="X41" s="239">
        <f t="shared" si="4"/>
        <v>47782</v>
      </c>
      <c r="Y41" s="248"/>
      <c r="Z41" s="235">
        <v>2960</v>
      </c>
      <c r="AA41" s="235">
        <v>2960</v>
      </c>
      <c r="AB41" s="235"/>
      <c r="AC41" s="235"/>
      <c r="AD41" s="235"/>
      <c r="AE41" s="235"/>
      <c r="AF41" s="235"/>
      <c r="AG41" s="235"/>
      <c r="AH41" s="235"/>
      <c r="AI41" s="235"/>
      <c r="AJ41" s="235"/>
      <c r="AK41" s="237"/>
      <c r="AL41" s="241">
        <f t="shared" si="17"/>
        <v>5920</v>
      </c>
      <c r="AM41" s="234">
        <f t="shared" si="13"/>
        <v>47782</v>
      </c>
      <c r="AN41" s="242"/>
      <c r="AO41" s="233" t="s">
        <v>389</v>
      </c>
      <c r="AP41" s="233" t="s">
        <v>395</v>
      </c>
      <c r="AQ41" s="233" t="s">
        <v>134</v>
      </c>
      <c r="AR41" s="233" t="s">
        <v>43</v>
      </c>
      <c r="AS41" s="233" t="s">
        <v>44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243"/>
      <c r="B42" s="233" t="s">
        <v>395</v>
      </c>
      <c r="C42" s="233" t="s">
        <v>396</v>
      </c>
      <c r="D42" s="233" t="s">
        <v>139</v>
      </c>
      <c r="E42" s="233" t="s">
        <v>52</v>
      </c>
      <c r="F42" s="233" t="s">
        <v>61</v>
      </c>
      <c r="G42" s="234">
        <v>8000</v>
      </c>
      <c r="H42" s="235">
        <v>0</v>
      </c>
      <c r="I42" s="235">
        <v>0</v>
      </c>
      <c r="J42" s="235">
        <v>5000</v>
      </c>
      <c r="K42" s="236">
        <f t="shared" si="14"/>
        <v>5000</v>
      </c>
      <c r="L42" s="235">
        <v>0</v>
      </c>
      <c r="M42" s="235">
        <v>0</v>
      </c>
      <c r="N42" s="235">
        <v>3000</v>
      </c>
      <c r="O42" s="236">
        <f t="shared" si="9"/>
        <v>3000</v>
      </c>
      <c r="P42" s="235">
        <v>0</v>
      </c>
      <c r="Q42" s="235">
        <v>0</v>
      </c>
      <c r="R42" s="235">
        <v>0</v>
      </c>
      <c r="S42" s="236">
        <f t="shared" si="15"/>
        <v>0</v>
      </c>
      <c r="T42" s="245">
        <v>0</v>
      </c>
      <c r="U42" s="245">
        <v>0</v>
      </c>
      <c r="V42" s="245">
        <v>0</v>
      </c>
      <c r="W42" s="238">
        <f t="shared" si="12"/>
        <v>0</v>
      </c>
      <c r="X42" s="239">
        <f t="shared" si="4"/>
        <v>8000</v>
      </c>
      <c r="Y42" s="248"/>
      <c r="Z42" s="235"/>
      <c r="AA42" s="235">
        <v>3000</v>
      </c>
      <c r="AB42" s="235"/>
      <c r="AC42" s="235"/>
      <c r="AD42" s="235"/>
      <c r="AE42" s="235"/>
      <c r="AF42" s="235"/>
      <c r="AG42" s="235"/>
      <c r="AH42" s="235"/>
      <c r="AI42" s="237"/>
      <c r="AJ42" s="237"/>
      <c r="AK42" s="237"/>
      <c r="AL42" s="241">
        <f t="shared" si="17"/>
        <v>3000</v>
      </c>
      <c r="AM42" s="234">
        <f t="shared" si="13"/>
        <v>8000</v>
      </c>
      <c r="AN42" s="242"/>
      <c r="AO42" s="233" t="s">
        <v>395</v>
      </c>
      <c r="AP42" s="233" t="s">
        <v>396</v>
      </c>
      <c r="AQ42" s="233" t="s">
        <v>139</v>
      </c>
      <c r="AR42" s="233" t="s">
        <v>52</v>
      </c>
      <c r="AS42" s="233" t="s">
        <v>61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 s="243"/>
      <c r="B43" s="233" t="s">
        <v>395</v>
      </c>
      <c r="C43" s="233" t="s">
        <v>396</v>
      </c>
      <c r="D43" s="233" t="s">
        <v>139</v>
      </c>
      <c r="E43" s="233" t="s">
        <v>52</v>
      </c>
      <c r="F43" s="233" t="s">
        <v>63</v>
      </c>
      <c r="G43" s="234">
        <v>9000</v>
      </c>
      <c r="H43" s="235">
        <v>0</v>
      </c>
      <c r="I43" s="235">
        <v>0</v>
      </c>
      <c r="J43" s="235">
        <v>0</v>
      </c>
      <c r="K43" s="236">
        <f t="shared" si="14"/>
        <v>0</v>
      </c>
      <c r="L43" s="235">
        <v>0</v>
      </c>
      <c r="M43" s="235">
        <v>0</v>
      </c>
      <c r="N43" s="235">
        <v>9000</v>
      </c>
      <c r="O43" s="236">
        <f t="shared" si="9"/>
        <v>9000</v>
      </c>
      <c r="P43" s="235">
        <v>0</v>
      </c>
      <c r="Q43" s="235">
        <v>0</v>
      </c>
      <c r="R43" s="235">
        <v>0</v>
      </c>
      <c r="S43" s="236">
        <f t="shared" si="15"/>
        <v>0</v>
      </c>
      <c r="T43" s="245">
        <v>0</v>
      </c>
      <c r="U43" s="245">
        <v>0</v>
      </c>
      <c r="V43" s="245">
        <v>0</v>
      </c>
      <c r="W43" s="238">
        <f t="shared" si="12"/>
        <v>0</v>
      </c>
      <c r="X43" s="239">
        <f t="shared" si="4"/>
        <v>9000</v>
      </c>
      <c r="Y43" s="251"/>
      <c r="Z43" s="235"/>
      <c r="AA43" s="235">
        <v>40000</v>
      </c>
      <c r="AB43" s="235"/>
      <c r="AC43" s="235"/>
      <c r="AD43" s="235"/>
      <c r="AE43" s="235"/>
      <c r="AF43" s="235"/>
      <c r="AG43" s="235"/>
      <c r="AH43" s="235"/>
      <c r="AI43" s="237"/>
      <c r="AJ43" s="237"/>
      <c r="AK43" s="237"/>
      <c r="AL43" s="241">
        <f t="shared" si="17"/>
        <v>40000</v>
      </c>
      <c r="AM43" s="234">
        <f t="shared" si="13"/>
        <v>9000</v>
      </c>
      <c r="AN43" s="242"/>
      <c r="AO43" s="233" t="s">
        <v>395</v>
      </c>
      <c r="AP43" s="233" t="s">
        <v>396</v>
      </c>
      <c r="AQ43" s="233" t="s">
        <v>139</v>
      </c>
      <c r="AR43" s="233" t="s">
        <v>52</v>
      </c>
      <c r="AS43" s="233" t="s">
        <v>63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 s="243"/>
      <c r="B44" s="233" t="s">
        <v>395</v>
      </c>
      <c r="C44" s="233" t="s">
        <v>396</v>
      </c>
      <c r="D44" s="233" t="s">
        <v>139</v>
      </c>
      <c r="E44" s="233" t="s">
        <v>52</v>
      </c>
      <c r="F44" s="233" t="s">
        <v>65</v>
      </c>
      <c r="G44" s="234">
        <v>3000</v>
      </c>
      <c r="H44" s="235">
        <v>0</v>
      </c>
      <c r="I44" s="235">
        <v>0</v>
      </c>
      <c r="J44" s="235">
        <v>0</v>
      </c>
      <c r="K44" s="236">
        <f t="shared" si="14"/>
        <v>0</v>
      </c>
      <c r="L44" s="235">
        <v>0</v>
      </c>
      <c r="M44" s="235">
        <v>0</v>
      </c>
      <c r="N44" s="235">
        <v>0</v>
      </c>
      <c r="O44" s="236">
        <f t="shared" si="9"/>
        <v>0</v>
      </c>
      <c r="P44" s="235">
        <v>0</v>
      </c>
      <c r="Q44" s="235">
        <v>0</v>
      </c>
      <c r="R44" s="235">
        <v>3000</v>
      </c>
      <c r="S44" s="236">
        <f t="shared" si="15"/>
        <v>3000</v>
      </c>
      <c r="T44" s="245">
        <v>0</v>
      </c>
      <c r="U44" s="245">
        <v>0</v>
      </c>
      <c r="V44" s="245">
        <v>0</v>
      </c>
      <c r="W44" s="238">
        <f t="shared" si="12"/>
        <v>0</v>
      </c>
      <c r="X44" s="239">
        <f t="shared" si="4"/>
        <v>3000</v>
      </c>
      <c r="Y44" s="251"/>
      <c r="Z44" s="235"/>
      <c r="AA44" s="235"/>
      <c r="AB44" s="235"/>
      <c r="AC44" s="235"/>
      <c r="AD44" s="235"/>
      <c r="AE44" s="235"/>
      <c r="AF44" s="235"/>
      <c r="AG44" s="235"/>
      <c r="AH44" s="235"/>
      <c r="AI44" s="237"/>
      <c r="AJ44" s="237"/>
      <c r="AK44" s="237"/>
      <c r="AL44" s="241">
        <f t="shared" si="17"/>
        <v>0</v>
      </c>
      <c r="AM44" s="234">
        <f t="shared" si="13"/>
        <v>3000</v>
      </c>
      <c r="AN44" s="242"/>
      <c r="AO44" s="233" t="s">
        <v>395</v>
      </c>
      <c r="AP44" s="233" t="s">
        <v>396</v>
      </c>
      <c r="AQ44" s="233" t="s">
        <v>139</v>
      </c>
      <c r="AR44" s="233" t="s">
        <v>52</v>
      </c>
      <c r="AS44" s="233" t="s">
        <v>65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243"/>
      <c r="B45" s="233" t="s">
        <v>395</v>
      </c>
      <c r="C45" s="233" t="s">
        <v>397</v>
      </c>
      <c r="D45" s="233" t="s">
        <v>147</v>
      </c>
      <c r="E45" s="233" t="s">
        <v>52</v>
      </c>
      <c r="F45" s="233" t="s">
        <v>61</v>
      </c>
      <c r="G45" s="234">
        <v>10000</v>
      </c>
      <c r="H45" s="235">
        <v>0</v>
      </c>
      <c r="I45" s="235">
        <v>0</v>
      </c>
      <c r="J45" s="235">
        <v>0</v>
      </c>
      <c r="K45" s="236">
        <f t="shared" si="14"/>
        <v>0</v>
      </c>
      <c r="L45" s="235">
        <v>0</v>
      </c>
      <c r="M45" s="235">
        <v>0</v>
      </c>
      <c r="N45" s="235">
        <v>5000</v>
      </c>
      <c r="O45" s="236">
        <f t="shared" si="9"/>
        <v>5000</v>
      </c>
      <c r="P45" s="235">
        <v>0</v>
      </c>
      <c r="Q45" s="235">
        <v>0</v>
      </c>
      <c r="R45" s="235">
        <v>0</v>
      </c>
      <c r="S45" s="236">
        <f t="shared" si="15"/>
        <v>0</v>
      </c>
      <c r="T45" s="245">
        <v>0</v>
      </c>
      <c r="U45" s="245">
        <v>5000</v>
      </c>
      <c r="V45" s="245">
        <v>0</v>
      </c>
      <c r="W45" s="238">
        <f t="shared" si="12"/>
        <v>5000</v>
      </c>
      <c r="X45" s="239">
        <f t="shared" si="4"/>
        <v>10000</v>
      </c>
      <c r="Y45" s="251"/>
      <c r="Z45" s="235"/>
      <c r="AA45" s="235"/>
      <c r="AB45" s="235"/>
      <c r="AC45" s="235"/>
      <c r="AD45" s="235"/>
      <c r="AE45" s="235"/>
      <c r="AF45" s="235"/>
      <c r="AG45" s="235"/>
      <c r="AH45" s="235"/>
      <c r="AI45" s="237"/>
      <c r="AJ45" s="237"/>
      <c r="AK45" s="237"/>
      <c r="AL45" s="241">
        <f t="shared" si="17"/>
        <v>0</v>
      </c>
      <c r="AM45" s="234">
        <f t="shared" si="13"/>
        <v>10000</v>
      </c>
      <c r="AN45" s="242"/>
      <c r="AO45" s="233" t="s">
        <v>395</v>
      </c>
      <c r="AP45" s="233" t="s">
        <v>397</v>
      </c>
      <c r="AQ45" s="233" t="s">
        <v>147</v>
      </c>
      <c r="AR45" s="233" t="s">
        <v>52</v>
      </c>
      <c r="AS45" s="233" t="s">
        <v>61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 customHeight="1">
      <c r="A46" s="194"/>
      <c r="B46" s="233" t="s">
        <v>391</v>
      </c>
      <c r="C46" s="233" t="s">
        <v>396</v>
      </c>
      <c r="D46" s="233" t="s">
        <v>151</v>
      </c>
      <c r="E46" s="233" t="s">
        <v>142</v>
      </c>
      <c r="F46" s="233" t="s">
        <v>56</v>
      </c>
      <c r="G46" s="234">
        <v>380000</v>
      </c>
      <c r="H46" s="235">
        <v>32000</v>
      </c>
      <c r="I46" s="235">
        <v>32000</v>
      </c>
      <c r="J46" s="235">
        <v>31000</v>
      </c>
      <c r="K46" s="236">
        <f t="shared" si="14"/>
        <v>95000</v>
      </c>
      <c r="L46" s="235">
        <v>32000</v>
      </c>
      <c r="M46" s="235">
        <v>32000</v>
      </c>
      <c r="N46" s="235">
        <v>31000</v>
      </c>
      <c r="O46" s="236">
        <f t="shared" si="9"/>
        <v>95000</v>
      </c>
      <c r="P46" s="235">
        <v>32000</v>
      </c>
      <c r="Q46" s="235">
        <v>32000</v>
      </c>
      <c r="R46" s="235">
        <v>31000</v>
      </c>
      <c r="S46" s="236">
        <f t="shared" si="15"/>
        <v>95000</v>
      </c>
      <c r="T46" s="245">
        <v>32000</v>
      </c>
      <c r="U46" s="245">
        <v>32000</v>
      </c>
      <c r="V46" s="245">
        <v>31000</v>
      </c>
      <c r="W46" s="238">
        <f t="shared" si="12"/>
        <v>95000</v>
      </c>
      <c r="X46" s="249">
        <f t="shared" si="4"/>
        <v>380000</v>
      </c>
      <c r="Y46" s="248"/>
      <c r="Z46" s="235">
        <v>20000</v>
      </c>
      <c r="AA46" s="235">
        <v>20000</v>
      </c>
      <c r="AB46" s="235"/>
      <c r="AC46" s="235"/>
      <c r="AD46" s="235"/>
      <c r="AE46" s="235"/>
      <c r="AF46" s="235"/>
      <c r="AG46" s="235"/>
      <c r="AH46" s="235"/>
      <c r="AI46" s="235"/>
      <c r="AJ46" s="235"/>
      <c r="AK46" s="237"/>
      <c r="AL46" s="241">
        <f t="shared" si="17"/>
        <v>40000</v>
      </c>
      <c r="AM46" s="234">
        <f t="shared" si="13"/>
        <v>380000</v>
      </c>
      <c r="AN46" s="242"/>
      <c r="AO46" s="233" t="s">
        <v>391</v>
      </c>
      <c r="AP46" s="233" t="s">
        <v>396</v>
      </c>
      <c r="AQ46" s="233" t="s">
        <v>151</v>
      </c>
      <c r="AR46" s="233" t="s">
        <v>142</v>
      </c>
      <c r="AS46" s="233" t="s">
        <v>56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 customHeight="1">
      <c r="A47" s="194"/>
      <c r="B47" s="233" t="s">
        <v>391</v>
      </c>
      <c r="C47" s="233" t="s">
        <v>396</v>
      </c>
      <c r="D47" s="233" t="s">
        <v>151</v>
      </c>
      <c r="E47" s="233" t="s">
        <v>52</v>
      </c>
      <c r="F47" s="233" t="s">
        <v>61</v>
      </c>
      <c r="G47" s="234">
        <f>AM47</f>
        <v>717265.21</v>
      </c>
      <c r="H47" s="235">
        <v>41816</v>
      </c>
      <c r="I47" s="235">
        <v>100000</v>
      </c>
      <c r="J47" s="235">
        <v>100000</v>
      </c>
      <c r="K47" s="236">
        <f t="shared" si="14"/>
        <v>241816</v>
      </c>
      <c r="L47" s="235">
        <v>0</v>
      </c>
      <c r="M47" s="235">
        <v>80000</v>
      </c>
      <c r="N47" s="235">
        <v>61816</v>
      </c>
      <c r="O47" s="236">
        <f t="shared" si="9"/>
        <v>141816</v>
      </c>
      <c r="P47" s="235">
        <v>50000</v>
      </c>
      <c r="Q47" s="235">
        <v>65000</v>
      </c>
      <c r="R47" s="235">
        <v>26816</v>
      </c>
      <c r="S47" s="236">
        <f t="shared" si="15"/>
        <v>141816</v>
      </c>
      <c r="T47" s="245">
        <v>100000</v>
      </c>
      <c r="U47" s="245">
        <v>55000</v>
      </c>
      <c r="V47" s="245">
        <v>36817.21</v>
      </c>
      <c r="W47" s="238">
        <f t="shared" si="12"/>
        <v>191817.21</v>
      </c>
      <c r="X47" s="249">
        <f t="shared" si="4"/>
        <v>717265.21</v>
      </c>
      <c r="Y47" s="248"/>
      <c r="Z47" s="235">
        <v>61025</v>
      </c>
      <c r="AA47" s="235">
        <v>61025</v>
      </c>
      <c r="AB47" s="235"/>
      <c r="AC47" s="235"/>
      <c r="AD47" s="235"/>
      <c r="AE47" s="235"/>
      <c r="AF47"/>
      <c r="AG47" s="235"/>
      <c r="AH47" s="235"/>
      <c r="AI47"/>
      <c r="AJ47" s="250"/>
      <c r="AK47" s="237"/>
      <c r="AL47" s="241">
        <f t="shared" si="17"/>
        <v>122050</v>
      </c>
      <c r="AM47" s="234">
        <f>X47</f>
        <v>717265.21</v>
      </c>
      <c r="AN47" s="242"/>
      <c r="AO47" s="233" t="s">
        <v>391</v>
      </c>
      <c r="AP47" s="233" t="s">
        <v>396</v>
      </c>
      <c r="AQ47" s="233" t="s">
        <v>151</v>
      </c>
      <c r="AR47" s="233" t="s">
        <v>52</v>
      </c>
      <c r="AS47" s="233" t="s">
        <v>61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>
      <c r="A48" s="194"/>
      <c r="B48" s="233" t="s">
        <v>391</v>
      </c>
      <c r="C48" s="233" t="s">
        <v>396</v>
      </c>
      <c r="D48" s="233" t="s">
        <v>151</v>
      </c>
      <c r="E48" s="233" t="s">
        <v>52</v>
      </c>
      <c r="F48" s="233" t="s">
        <v>63</v>
      </c>
      <c r="G48" s="234">
        <f>X48</f>
        <v>50000</v>
      </c>
      <c r="H48" s="235">
        <v>0</v>
      </c>
      <c r="I48" s="235">
        <v>0</v>
      </c>
      <c r="J48" s="235">
        <v>10000</v>
      </c>
      <c r="K48" s="236">
        <f t="shared" si="14"/>
        <v>10000</v>
      </c>
      <c r="L48" s="235">
        <v>0</v>
      </c>
      <c r="M48" s="235">
        <v>10000</v>
      </c>
      <c r="N48" s="235">
        <v>0</v>
      </c>
      <c r="O48" s="236">
        <f t="shared" si="9"/>
        <v>10000</v>
      </c>
      <c r="P48" s="235">
        <v>0</v>
      </c>
      <c r="Q48" s="235">
        <v>0</v>
      </c>
      <c r="R48" s="235">
        <v>20000</v>
      </c>
      <c r="S48" s="236">
        <f t="shared" si="15"/>
        <v>20000</v>
      </c>
      <c r="T48" s="245">
        <v>0</v>
      </c>
      <c r="U48" s="252">
        <v>10000</v>
      </c>
      <c r="V48" s="252">
        <v>0</v>
      </c>
      <c r="W48" s="238">
        <f t="shared" si="12"/>
        <v>10000</v>
      </c>
      <c r="X48" s="249">
        <f t="shared" si="4"/>
        <v>50000</v>
      </c>
      <c r="Y48" s="248"/>
      <c r="Z48" s="235">
        <v>26000</v>
      </c>
      <c r="AA48" s="235"/>
      <c r="AB48" s="235"/>
      <c r="AC48" s="235"/>
      <c r="AD48" s="235"/>
      <c r="AE48" s="235"/>
      <c r="AF48" s="235"/>
      <c r="AG48" s="235"/>
      <c r="AH48" s="235"/>
      <c r="AI48" s="237"/>
      <c r="AJ48"/>
      <c r="AK48" s="237"/>
      <c r="AL48" s="241">
        <f t="shared" si="17"/>
        <v>26000</v>
      </c>
      <c r="AM48" s="234">
        <f aca="true" t="shared" si="18" ref="AM48:AM50">G48</f>
        <v>50000</v>
      </c>
      <c r="AN48" s="242"/>
      <c r="AO48" s="233" t="s">
        <v>391</v>
      </c>
      <c r="AP48" s="233" t="s">
        <v>396</v>
      </c>
      <c r="AQ48" s="233" t="s">
        <v>151</v>
      </c>
      <c r="AR48" s="233" t="s">
        <v>52</v>
      </c>
      <c r="AS48" s="233" t="s">
        <v>63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194"/>
      <c r="B49" s="233" t="s">
        <v>391</v>
      </c>
      <c r="C49" s="233" t="s">
        <v>396</v>
      </c>
      <c r="D49" s="233" t="s">
        <v>151</v>
      </c>
      <c r="E49" s="233" t="s">
        <v>82</v>
      </c>
      <c r="F49" s="233" t="s">
        <v>84</v>
      </c>
      <c r="G49" s="234">
        <v>50000</v>
      </c>
      <c r="H49" s="235">
        <v>50000</v>
      </c>
      <c r="I49" s="235">
        <v>0</v>
      </c>
      <c r="J49" s="235">
        <v>0</v>
      </c>
      <c r="K49" s="236">
        <f t="shared" si="14"/>
        <v>50000</v>
      </c>
      <c r="L49" s="235">
        <v>0</v>
      </c>
      <c r="M49" s="235">
        <v>0</v>
      </c>
      <c r="N49" s="235">
        <v>0</v>
      </c>
      <c r="O49" s="236">
        <f t="shared" si="9"/>
        <v>0</v>
      </c>
      <c r="P49" s="235">
        <v>0</v>
      </c>
      <c r="Q49" s="235">
        <v>0</v>
      </c>
      <c r="R49" s="235">
        <v>0</v>
      </c>
      <c r="S49" s="236">
        <f t="shared" si="15"/>
        <v>0</v>
      </c>
      <c r="T49" s="245">
        <v>0</v>
      </c>
      <c r="U49" s="252">
        <v>0</v>
      </c>
      <c r="V49" s="252">
        <v>0</v>
      </c>
      <c r="W49" s="238">
        <f t="shared" si="12"/>
        <v>0</v>
      </c>
      <c r="X49" s="249">
        <f t="shared" si="4"/>
        <v>50000</v>
      </c>
      <c r="Y49" s="248"/>
      <c r="Z49" s="235"/>
      <c r="AA49" s="235"/>
      <c r="AB49" s="235"/>
      <c r="AC49" s="235"/>
      <c r="AD49" s="235"/>
      <c r="AE49" s="235"/>
      <c r="AF49" s="235"/>
      <c r="AG49" s="235"/>
      <c r="AH49" s="235"/>
      <c r="AI49" s="237"/>
      <c r="AJ49"/>
      <c r="AK49" s="237"/>
      <c r="AL49" s="241"/>
      <c r="AM49" s="234">
        <f t="shared" si="18"/>
        <v>50000</v>
      </c>
      <c r="AN49" s="242"/>
      <c r="AO49" s="233" t="s">
        <v>391</v>
      </c>
      <c r="AP49" s="233" t="s">
        <v>396</v>
      </c>
      <c r="AQ49" s="233" t="s">
        <v>151</v>
      </c>
      <c r="AR49" s="233" t="s">
        <v>82</v>
      </c>
      <c r="AS49" s="233" t="s">
        <v>84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 customHeight="1">
      <c r="A50" s="253"/>
      <c r="B50" s="233" t="s">
        <v>391</v>
      </c>
      <c r="C50" s="233" t="s">
        <v>396</v>
      </c>
      <c r="D50" s="233" t="s">
        <v>151</v>
      </c>
      <c r="E50" s="233" t="s">
        <v>52</v>
      </c>
      <c r="F50" s="233" t="s">
        <v>65</v>
      </c>
      <c r="G50" s="234">
        <f>X50</f>
        <v>50000</v>
      </c>
      <c r="H50" s="235">
        <v>0</v>
      </c>
      <c r="I50" s="235">
        <v>0</v>
      </c>
      <c r="J50" s="235">
        <v>10000</v>
      </c>
      <c r="K50" s="236">
        <f t="shared" si="14"/>
        <v>10000</v>
      </c>
      <c r="L50" s="235">
        <v>0</v>
      </c>
      <c r="M50" s="235">
        <v>0</v>
      </c>
      <c r="N50" s="235">
        <v>10000</v>
      </c>
      <c r="O50" s="236">
        <f t="shared" si="9"/>
        <v>10000</v>
      </c>
      <c r="P50" s="235">
        <v>0</v>
      </c>
      <c r="Q50" s="235">
        <v>20000</v>
      </c>
      <c r="R50" s="235">
        <v>0</v>
      </c>
      <c r="S50" s="236">
        <f t="shared" si="15"/>
        <v>20000</v>
      </c>
      <c r="T50" s="245">
        <v>0</v>
      </c>
      <c r="U50" s="245">
        <v>10000</v>
      </c>
      <c r="V50" s="245">
        <v>0</v>
      </c>
      <c r="W50" s="238">
        <f t="shared" si="12"/>
        <v>10000</v>
      </c>
      <c r="X50" s="249">
        <f t="shared" si="4"/>
        <v>50000</v>
      </c>
      <c r="Y50" s="248"/>
      <c r="Z50" s="235">
        <v>2750</v>
      </c>
      <c r="AA50" s="235">
        <v>2750</v>
      </c>
      <c r="AB50" s="235"/>
      <c r="AC50" s="235"/>
      <c r="AD50" s="235"/>
      <c r="AE50" s="235"/>
      <c r="AF50" s="235"/>
      <c r="AG50" s="235"/>
      <c r="AH50" s="235"/>
      <c r="AI50" s="237"/>
      <c r="AJ50" s="237"/>
      <c r="AK50" s="237"/>
      <c r="AL50" s="241">
        <f aca="true" t="shared" si="19" ref="AL50:AL53">SUM(Z50:AK50)</f>
        <v>5500</v>
      </c>
      <c r="AM50" s="234">
        <f t="shared" si="18"/>
        <v>50000</v>
      </c>
      <c r="AN50" s="242"/>
      <c r="AO50" s="233" t="s">
        <v>391</v>
      </c>
      <c r="AP50" s="233" t="s">
        <v>396</v>
      </c>
      <c r="AQ50" s="233" t="s">
        <v>151</v>
      </c>
      <c r="AR50" s="233" t="s">
        <v>52</v>
      </c>
      <c r="AS50" s="233" t="s">
        <v>65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 customHeight="1">
      <c r="A51" s="253"/>
      <c r="B51" s="233" t="s">
        <v>391</v>
      </c>
      <c r="C51" s="233" t="s">
        <v>396</v>
      </c>
      <c r="D51" s="233" t="s">
        <v>158</v>
      </c>
      <c r="E51" s="233" t="s">
        <v>52</v>
      </c>
      <c r="F51" s="233" t="s">
        <v>59</v>
      </c>
      <c r="G51" s="234">
        <f>AM51</f>
        <v>350000</v>
      </c>
      <c r="H51" s="235">
        <v>0</v>
      </c>
      <c r="I51" s="235">
        <v>20000</v>
      </c>
      <c r="J51" s="235">
        <v>10000</v>
      </c>
      <c r="K51" s="236">
        <f t="shared" si="14"/>
        <v>30000</v>
      </c>
      <c r="L51" s="235">
        <v>10000</v>
      </c>
      <c r="M51" s="235">
        <v>160000</v>
      </c>
      <c r="N51" s="235">
        <v>110000</v>
      </c>
      <c r="O51" s="236">
        <f t="shared" si="9"/>
        <v>280000</v>
      </c>
      <c r="P51" s="235">
        <v>10000</v>
      </c>
      <c r="Q51" s="235">
        <v>10000</v>
      </c>
      <c r="R51" s="235">
        <v>0</v>
      </c>
      <c r="S51" s="236">
        <f t="shared" si="15"/>
        <v>20000</v>
      </c>
      <c r="T51" s="245">
        <v>0</v>
      </c>
      <c r="U51" s="245">
        <v>10000</v>
      </c>
      <c r="V51" s="245">
        <v>10000</v>
      </c>
      <c r="W51" s="238">
        <f t="shared" si="12"/>
        <v>20000</v>
      </c>
      <c r="X51" s="249">
        <f t="shared" si="4"/>
        <v>350000</v>
      </c>
      <c r="Y51" s="248"/>
      <c r="Z51" s="235">
        <v>10000</v>
      </c>
      <c r="AA51" s="235">
        <v>10000</v>
      </c>
      <c r="AB51" s="235"/>
      <c r="AC51" s="235"/>
      <c r="AD51" s="235"/>
      <c r="AE51" s="235"/>
      <c r="AF51" s="235"/>
      <c r="AG51" s="235"/>
      <c r="AH51" s="235"/>
      <c r="AI51" s="237"/>
      <c r="AJ51" s="237"/>
      <c r="AK51" s="237"/>
      <c r="AL51" s="241">
        <f t="shared" si="19"/>
        <v>20000</v>
      </c>
      <c r="AM51" s="234">
        <f>X51</f>
        <v>350000</v>
      </c>
      <c r="AN51" s="242"/>
      <c r="AO51" s="233" t="s">
        <v>391</v>
      </c>
      <c r="AP51" s="233" t="s">
        <v>396</v>
      </c>
      <c r="AQ51" s="233" t="s">
        <v>158</v>
      </c>
      <c r="AR51" s="233" t="s">
        <v>52</v>
      </c>
      <c r="AS51" s="233" t="s">
        <v>59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 customHeight="1">
      <c r="A52" s="253"/>
      <c r="B52" s="233" t="s">
        <v>391</v>
      </c>
      <c r="C52" s="233" t="s">
        <v>396</v>
      </c>
      <c r="D52" s="233" t="s">
        <v>160</v>
      </c>
      <c r="E52" s="233" t="s">
        <v>52</v>
      </c>
      <c r="F52" s="233" t="s">
        <v>61</v>
      </c>
      <c r="G52" s="234">
        <v>15000</v>
      </c>
      <c r="H52" s="235">
        <v>15000</v>
      </c>
      <c r="I52" s="235">
        <v>0</v>
      </c>
      <c r="J52" s="235">
        <v>0</v>
      </c>
      <c r="K52" s="236">
        <f t="shared" si="14"/>
        <v>15000</v>
      </c>
      <c r="L52" s="235">
        <v>0</v>
      </c>
      <c r="M52" s="235">
        <v>0</v>
      </c>
      <c r="N52" s="235">
        <v>0</v>
      </c>
      <c r="O52" s="236">
        <f t="shared" si="9"/>
        <v>0</v>
      </c>
      <c r="P52" s="235">
        <v>0</v>
      </c>
      <c r="Q52" s="235">
        <v>0</v>
      </c>
      <c r="R52" s="235">
        <v>0</v>
      </c>
      <c r="S52" s="236">
        <f t="shared" si="15"/>
        <v>0</v>
      </c>
      <c r="T52" s="245">
        <v>0</v>
      </c>
      <c r="U52" s="245">
        <v>0</v>
      </c>
      <c r="V52" s="245">
        <v>0</v>
      </c>
      <c r="W52" s="238">
        <f t="shared" si="12"/>
        <v>0</v>
      </c>
      <c r="X52" s="249">
        <f t="shared" si="4"/>
        <v>15000</v>
      </c>
      <c r="Y52" s="248"/>
      <c r="Z52" s="235">
        <v>14000</v>
      </c>
      <c r="AA52" s="235"/>
      <c r="AB52" s="235"/>
      <c r="AC52" s="235"/>
      <c r="AD52" s="235"/>
      <c r="AE52" s="235"/>
      <c r="AF52" s="235"/>
      <c r="AG52" s="235"/>
      <c r="AH52" s="235"/>
      <c r="AI52" s="237"/>
      <c r="AJ52" s="237"/>
      <c r="AK52" s="237"/>
      <c r="AL52" s="241">
        <f t="shared" si="19"/>
        <v>14000</v>
      </c>
      <c r="AM52" s="234">
        <f>G52</f>
        <v>15000</v>
      </c>
      <c r="AN52" s="242"/>
      <c r="AO52" s="233" t="s">
        <v>391</v>
      </c>
      <c r="AP52" s="233" t="s">
        <v>396</v>
      </c>
      <c r="AQ52" s="233" t="s">
        <v>160</v>
      </c>
      <c r="AR52" s="233" t="s">
        <v>52</v>
      </c>
      <c r="AS52" s="233" t="s">
        <v>61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 customHeight="1">
      <c r="A53" s="253"/>
      <c r="B53" s="233" t="s">
        <v>391</v>
      </c>
      <c r="C53" s="233" t="s">
        <v>398</v>
      </c>
      <c r="D53" s="233" t="s">
        <v>165</v>
      </c>
      <c r="E53" s="233" t="s">
        <v>52</v>
      </c>
      <c r="F53" s="233" t="s">
        <v>61</v>
      </c>
      <c r="G53" s="234">
        <f>AM53</f>
        <v>40000</v>
      </c>
      <c r="H53" s="235">
        <v>0</v>
      </c>
      <c r="I53" s="235">
        <v>0</v>
      </c>
      <c r="J53" s="235">
        <v>0</v>
      </c>
      <c r="K53" s="236">
        <f t="shared" si="14"/>
        <v>0</v>
      </c>
      <c r="L53" s="235">
        <v>0</v>
      </c>
      <c r="M53" s="235">
        <v>0</v>
      </c>
      <c r="N53" s="235">
        <v>10000</v>
      </c>
      <c r="O53" s="236">
        <f t="shared" si="9"/>
        <v>10000</v>
      </c>
      <c r="P53" s="235">
        <v>0</v>
      </c>
      <c r="Q53" s="235">
        <v>5000</v>
      </c>
      <c r="R53" s="235">
        <v>10000</v>
      </c>
      <c r="S53" s="236">
        <f t="shared" si="15"/>
        <v>15000</v>
      </c>
      <c r="T53" s="245">
        <v>15000</v>
      </c>
      <c r="U53" s="245">
        <v>0</v>
      </c>
      <c r="V53" s="245">
        <v>0</v>
      </c>
      <c r="W53" s="238">
        <f t="shared" si="12"/>
        <v>15000</v>
      </c>
      <c r="X53" s="239">
        <f t="shared" si="4"/>
        <v>40000</v>
      </c>
      <c r="Y53" s="248"/>
      <c r="Z53" s="235"/>
      <c r="AA53" s="235">
        <v>50000</v>
      </c>
      <c r="AB53" s="235"/>
      <c r="AC53" s="235"/>
      <c r="AD53" s="235"/>
      <c r="AE53" s="235"/>
      <c r="AF53" s="235"/>
      <c r="AG53" s="235"/>
      <c r="AH53" s="235"/>
      <c r="AI53" s="237"/>
      <c r="AJ53" s="237"/>
      <c r="AK53" s="237"/>
      <c r="AL53" s="241">
        <f t="shared" si="19"/>
        <v>50000</v>
      </c>
      <c r="AM53" s="234">
        <f>X53</f>
        <v>40000</v>
      </c>
      <c r="AN53" s="242"/>
      <c r="AO53" s="233" t="s">
        <v>391</v>
      </c>
      <c r="AP53" s="233" t="s">
        <v>398</v>
      </c>
      <c r="AQ53" s="233" t="s">
        <v>165</v>
      </c>
      <c r="AR53" s="233" t="s">
        <v>52</v>
      </c>
      <c r="AS53" s="233" t="s">
        <v>61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 s="253"/>
      <c r="B54" s="233" t="s">
        <v>391</v>
      </c>
      <c r="C54" s="233" t="s">
        <v>398</v>
      </c>
      <c r="D54" s="233" t="s">
        <v>167</v>
      </c>
      <c r="E54" s="233" t="s">
        <v>52</v>
      </c>
      <c r="F54" s="233" t="s">
        <v>61</v>
      </c>
      <c r="G54" s="234">
        <v>3000</v>
      </c>
      <c r="H54" s="235">
        <v>0</v>
      </c>
      <c r="I54" s="235">
        <v>3000</v>
      </c>
      <c r="J54" s="235">
        <v>0</v>
      </c>
      <c r="K54" s="236">
        <f t="shared" si="14"/>
        <v>3000</v>
      </c>
      <c r="L54" s="235">
        <v>0</v>
      </c>
      <c r="M54" s="235">
        <v>0</v>
      </c>
      <c r="N54" s="235">
        <v>0</v>
      </c>
      <c r="O54" s="236">
        <v>0</v>
      </c>
      <c r="P54" s="235">
        <v>0</v>
      </c>
      <c r="Q54" s="235">
        <v>0</v>
      </c>
      <c r="R54" s="235">
        <v>0</v>
      </c>
      <c r="S54" s="236">
        <v>0</v>
      </c>
      <c r="T54" s="245">
        <v>0</v>
      </c>
      <c r="U54" s="245"/>
      <c r="V54" s="245">
        <v>0</v>
      </c>
      <c r="W54" s="238">
        <v>0</v>
      </c>
      <c r="X54" s="239">
        <f t="shared" si="4"/>
        <v>3000</v>
      </c>
      <c r="Y54" s="248"/>
      <c r="Z54" s="235"/>
      <c r="AA54" s="235"/>
      <c r="AB54" s="235"/>
      <c r="AC54" s="235"/>
      <c r="AD54" s="235"/>
      <c r="AE54" s="235"/>
      <c r="AF54" s="235"/>
      <c r="AG54" s="235"/>
      <c r="AH54" s="235"/>
      <c r="AI54" s="237"/>
      <c r="AJ54" s="237"/>
      <c r="AK54" s="237"/>
      <c r="AL54" s="241"/>
      <c r="AM54" s="234">
        <f aca="true" t="shared" si="20" ref="AM54:AM55">G54</f>
        <v>3000</v>
      </c>
      <c r="AN54" s="242"/>
      <c r="AO54" s="233" t="s">
        <v>391</v>
      </c>
      <c r="AP54" s="233" t="s">
        <v>398</v>
      </c>
      <c r="AQ54" s="233" t="s">
        <v>167</v>
      </c>
      <c r="AR54" s="233" t="s">
        <v>52</v>
      </c>
      <c r="AS54" s="233" t="s">
        <v>61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 s="253"/>
      <c r="B55" s="233" t="s">
        <v>399</v>
      </c>
      <c r="C55" s="233" t="s">
        <v>389</v>
      </c>
      <c r="D55" s="233" t="s">
        <v>171</v>
      </c>
      <c r="E55" s="233" t="s">
        <v>52</v>
      </c>
      <c r="F55" s="233" t="s">
        <v>56</v>
      </c>
      <c r="G55" s="234">
        <f aca="true" t="shared" si="21" ref="G55:G56">X55</f>
        <v>160000</v>
      </c>
      <c r="H55" s="235">
        <v>6000</v>
      </c>
      <c r="I55" s="235">
        <v>6000</v>
      </c>
      <c r="J55" s="235">
        <v>6000</v>
      </c>
      <c r="K55" s="236">
        <f t="shared" si="14"/>
        <v>18000</v>
      </c>
      <c r="L55" s="235">
        <v>5000</v>
      </c>
      <c r="M55" s="235">
        <v>20000</v>
      </c>
      <c r="N55" s="235">
        <v>30000</v>
      </c>
      <c r="O55" s="236">
        <f aca="true" t="shared" si="22" ref="O55:O70">SUM(L55:N55)</f>
        <v>55000</v>
      </c>
      <c r="P55" s="235">
        <v>20000</v>
      </c>
      <c r="Q55" s="235">
        <v>27000</v>
      </c>
      <c r="R55" s="235">
        <v>22000</v>
      </c>
      <c r="S55" s="236">
        <f aca="true" t="shared" si="23" ref="S55:S70">P55+Q55+R55</f>
        <v>69000</v>
      </c>
      <c r="T55" s="245">
        <v>6000</v>
      </c>
      <c r="U55" s="245">
        <v>6000</v>
      </c>
      <c r="V55" s="245">
        <v>6000</v>
      </c>
      <c r="W55" s="238">
        <f aca="true" t="shared" si="24" ref="W55:W70">SUM(T55:V55)</f>
        <v>18000</v>
      </c>
      <c r="X55" s="239">
        <f t="shared" si="4"/>
        <v>160000</v>
      </c>
      <c r="Y55" s="248"/>
      <c r="Z55" s="235">
        <v>3500</v>
      </c>
      <c r="AA55" s="235">
        <v>3500</v>
      </c>
      <c r="AB55" s="235"/>
      <c r="AC55" s="235"/>
      <c r="AD55" s="235"/>
      <c r="AE55" s="235"/>
      <c r="AF55" s="235"/>
      <c r="AG55" s="235"/>
      <c r="AH55" s="235"/>
      <c r="AI55" s="237"/>
      <c r="AJ55" s="237"/>
      <c r="AK55" s="237"/>
      <c r="AL55" s="241">
        <f aca="true" t="shared" si="25" ref="AL55:AL57">SUM(Z55:AK55)</f>
        <v>7000</v>
      </c>
      <c r="AM55" s="234">
        <f t="shared" si="20"/>
        <v>160000</v>
      </c>
      <c r="AN55" s="242"/>
      <c r="AO55" s="233" t="s">
        <v>399</v>
      </c>
      <c r="AP55" s="233" t="s">
        <v>389</v>
      </c>
      <c r="AQ55" s="233" t="s">
        <v>171</v>
      </c>
      <c r="AR55" s="233" t="s">
        <v>52</v>
      </c>
      <c r="AS55" s="233" t="s">
        <v>56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>
      <c r="A56" s="253"/>
      <c r="B56" s="233" t="s">
        <v>399</v>
      </c>
      <c r="C56" s="233" t="s">
        <v>389</v>
      </c>
      <c r="D56" s="233" t="s">
        <v>171</v>
      </c>
      <c r="E56" s="233" t="s">
        <v>52</v>
      </c>
      <c r="F56" s="233" t="s">
        <v>59</v>
      </c>
      <c r="G56" s="234">
        <f t="shared" si="21"/>
        <v>20000</v>
      </c>
      <c r="H56" s="235">
        <v>0</v>
      </c>
      <c r="I56" s="235">
        <v>0</v>
      </c>
      <c r="J56" s="235">
        <v>0</v>
      </c>
      <c r="K56" s="236">
        <f t="shared" si="14"/>
        <v>0</v>
      </c>
      <c r="L56" s="235">
        <v>5000</v>
      </c>
      <c r="M56" s="235">
        <v>0</v>
      </c>
      <c r="N56" s="235">
        <v>0</v>
      </c>
      <c r="O56" s="236">
        <f t="shared" si="22"/>
        <v>5000</v>
      </c>
      <c r="P56" s="235">
        <v>0</v>
      </c>
      <c r="Q56" s="235">
        <v>3000</v>
      </c>
      <c r="R56" s="235">
        <v>5000</v>
      </c>
      <c r="S56" s="236">
        <f t="shared" si="23"/>
        <v>8000</v>
      </c>
      <c r="T56" s="245">
        <v>5000</v>
      </c>
      <c r="U56" s="245">
        <v>2000</v>
      </c>
      <c r="V56" s="245">
        <v>0</v>
      </c>
      <c r="W56" s="238">
        <f t="shared" si="24"/>
        <v>7000</v>
      </c>
      <c r="X56" s="239">
        <f t="shared" si="4"/>
        <v>20000</v>
      </c>
      <c r="Y56" s="248"/>
      <c r="Z56" s="235">
        <v>2000</v>
      </c>
      <c r="AA56" s="235"/>
      <c r="AB56" s="235"/>
      <c r="AC56" s="235"/>
      <c r="AD56" s="235"/>
      <c r="AE56" s="235"/>
      <c r="AF56" s="235"/>
      <c r="AG56" s="235"/>
      <c r="AH56" s="235"/>
      <c r="AI56" s="237"/>
      <c r="AJ56" s="237"/>
      <c r="AK56" s="237"/>
      <c r="AL56" s="241">
        <f t="shared" si="25"/>
        <v>2000</v>
      </c>
      <c r="AM56" s="234">
        <f>X56</f>
        <v>20000</v>
      </c>
      <c r="AN56" s="242"/>
      <c r="AO56" s="233" t="s">
        <v>399</v>
      </c>
      <c r="AP56" s="233" t="s">
        <v>389</v>
      </c>
      <c r="AQ56" s="233" t="s">
        <v>171</v>
      </c>
      <c r="AR56" s="233" t="s">
        <v>52</v>
      </c>
      <c r="AS56" s="233" t="s">
        <v>59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 customHeight="1">
      <c r="A57" s="253"/>
      <c r="B57" s="233" t="s">
        <v>399</v>
      </c>
      <c r="C57" s="233" t="s">
        <v>389</v>
      </c>
      <c r="D57" s="233" t="s">
        <v>171</v>
      </c>
      <c r="E57" s="233" t="s">
        <v>52</v>
      </c>
      <c r="F57" s="233" t="s">
        <v>61</v>
      </c>
      <c r="G57" s="234">
        <v>15000</v>
      </c>
      <c r="H57" s="235">
        <v>0</v>
      </c>
      <c r="I57" s="235">
        <v>0</v>
      </c>
      <c r="J57" s="235">
        <v>0</v>
      </c>
      <c r="K57" s="236">
        <f t="shared" si="14"/>
        <v>0</v>
      </c>
      <c r="L57" s="235">
        <v>0</v>
      </c>
      <c r="M57" s="235">
        <v>5000</v>
      </c>
      <c r="N57" s="235">
        <v>0</v>
      </c>
      <c r="O57" s="236">
        <f t="shared" si="22"/>
        <v>5000</v>
      </c>
      <c r="P57" s="235">
        <v>0</v>
      </c>
      <c r="Q57" s="235">
        <v>0</v>
      </c>
      <c r="R57" s="235">
        <v>0</v>
      </c>
      <c r="S57" s="236">
        <f t="shared" si="23"/>
        <v>0</v>
      </c>
      <c r="T57" s="245">
        <v>10000</v>
      </c>
      <c r="U57" s="245">
        <v>0</v>
      </c>
      <c r="V57" s="245">
        <v>0</v>
      </c>
      <c r="W57" s="238">
        <f t="shared" si="24"/>
        <v>10000</v>
      </c>
      <c r="X57" s="239">
        <f t="shared" si="4"/>
        <v>15000</v>
      </c>
      <c r="Y57" s="248"/>
      <c r="Z57" s="235">
        <v>1000</v>
      </c>
      <c r="AA57" s="235">
        <v>1000</v>
      </c>
      <c r="AB57" s="235"/>
      <c r="AC57" s="235"/>
      <c r="AD57" s="235"/>
      <c r="AE57" s="235"/>
      <c r="AF57" s="235"/>
      <c r="AG57" s="235"/>
      <c r="AH57" s="235"/>
      <c r="AI57" s="237"/>
      <c r="AJ57" s="237"/>
      <c r="AK57" s="237"/>
      <c r="AL57" s="241">
        <f t="shared" si="25"/>
        <v>2000</v>
      </c>
      <c r="AM57" s="234">
        <f aca="true" t="shared" si="26" ref="AM57:AM61">G57</f>
        <v>15000</v>
      </c>
      <c r="AN57" s="242"/>
      <c r="AO57" s="233" t="s">
        <v>399</v>
      </c>
      <c r="AP57" s="233" t="s">
        <v>389</v>
      </c>
      <c r="AQ57" s="233" t="s">
        <v>171</v>
      </c>
      <c r="AR57" s="233" t="s">
        <v>52</v>
      </c>
      <c r="AS57" s="233" t="s">
        <v>61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>
      <c r="A58" s="253"/>
      <c r="B58" s="233" t="s">
        <v>399</v>
      </c>
      <c r="C58" s="233" t="s">
        <v>395</v>
      </c>
      <c r="D58" s="233" t="s">
        <v>180</v>
      </c>
      <c r="E58" s="233" t="s">
        <v>52</v>
      </c>
      <c r="F58" s="233" t="s">
        <v>65</v>
      </c>
      <c r="G58" s="234">
        <v>0</v>
      </c>
      <c r="H58" s="235">
        <v>0</v>
      </c>
      <c r="I58" s="235">
        <v>0</v>
      </c>
      <c r="J58" s="235">
        <v>0</v>
      </c>
      <c r="K58" s="236">
        <f t="shared" si="14"/>
        <v>0</v>
      </c>
      <c r="L58" s="235">
        <v>0</v>
      </c>
      <c r="M58" s="235">
        <v>0</v>
      </c>
      <c r="N58" s="235">
        <v>0</v>
      </c>
      <c r="O58" s="236">
        <f t="shared" si="22"/>
        <v>0</v>
      </c>
      <c r="P58" s="235">
        <v>0</v>
      </c>
      <c r="Q58" s="235">
        <v>0</v>
      </c>
      <c r="R58" s="235">
        <v>0</v>
      </c>
      <c r="S58" s="236">
        <f t="shared" si="23"/>
        <v>0</v>
      </c>
      <c r="T58" s="245">
        <v>0</v>
      </c>
      <c r="U58" s="245">
        <v>0</v>
      </c>
      <c r="V58" s="245">
        <v>0</v>
      </c>
      <c r="W58" s="238">
        <f t="shared" si="24"/>
        <v>0</v>
      </c>
      <c r="X58" s="239">
        <f t="shared" si="4"/>
        <v>0</v>
      </c>
      <c r="Y58" s="248"/>
      <c r="Z58" s="235"/>
      <c r="AA58" s="235"/>
      <c r="AB58" s="235"/>
      <c r="AC58" s="235"/>
      <c r="AD58" s="235"/>
      <c r="AE58" s="235"/>
      <c r="AF58" s="235"/>
      <c r="AG58" s="235"/>
      <c r="AH58" s="235"/>
      <c r="AI58" s="237"/>
      <c r="AJ58" s="237"/>
      <c r="AK58" s="237"/>
      <c r="AL58" s="241"/>
      <c r="AM58" s="234">
        <f t="shared" si="26"/>
        <v>0</v>
      </c>
      <c r="AN58" s="242"/>
      <c r="AO58" s="233" t="s">
        <v>399</v>
      </c>
      <c r="AP58" s="233" t="s">
        <v>395</v>
      </c>
      <c r="AQ58" s="233" t="s">
        <v>180</v>
      </c>
      <c r="AR58" s="233" t="s">
        <v>52</v>
      </c>
      <c r="AS58" s="233" t="s">
        <v>65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 customHeight="1">
      <c r="A59" s="253"/>
      <c r="B59" s="233" t="s">
        <v>399</v>
      </c>
      <c r="C59" s="233" t="s">
        <v>395</v>
      </c>
      <c r="D59" s="233" t="s">
        <v>180</v>
      </c>
      <c r="E59" s="233" t="s">
        <v>52</v>
      </c>
      <c r="F59" s="233" t="s">
        <v>63</v>
      </c>
      <c r="G59" s="234">
        <f aca="true" t="shared" si="27" ref="G59:G61">X59</f>
        <v>1000</v>
      </c>
      <c r="H59" s="235">
        <v>0</v>
      </c>
      <c r="I59" s="235">
        <v>0</v>
      </c>
      <c r="J59" s="235">
        <v>1000</v>
      </c>
      <c r="K59" s="236">
        <f t="shared" si="14"/>
        <v>1000</v>
      </c>
      <c r="L59" s="235">
        <v>0</v>
      </c>
      <c r="M59" s="235">
        <v>0</v>
      </c>
      <c r="N59" s="235">
        <v>0</v>
      </c>
      <c r="O59" s="236">
        <f t="shared" si="22"/>
        <v>0</v>
      </c>
      <c r="P59" s="235">
        <v>0</v>
      </c>
      <c r="Q59" s="235">
        <v>0</v>
      </c>
      <c r="R59" s="235">
        <v>0</v>
      </c>
      <c r="S59" s="236">
        <f t="shared" si="23"/>
        <v>0</v>
      </c>
      <c r="T59" s="245">
        <v>0</v>
      </c>
      <c r="U59" s="245">
        <v>0</v>
      </c>
      <c r="V59" s="245">
        <v>0</v>
      </c>
      <c r="W59" s="238">
        <f t="shared" si="24"/>
        <v>0</v>
      </c>
      <c r="X59" s="239">
        <f t="shared" si="4"/>
        <v>1000</v>
      </c>
      <c r="Y59" s="248"/>
      <c r="Z59" s="235"/>
      <c r="AA59" s="235"/>
      <c r="AB59" s="235"/>
      <c r="AC59" s="235"/>
      <c r="AD59" s="235"/>
      <c r="AE59" s="235"/>
      <c r="AF59" s="235"/>
      <c r="AG59" s="235"/>
      <c r="AH59" s="235"/>
      <c r="AI59" s="237"/>
      <c r="AJ59" s="237"/>
      <c r="AK59" s="237"/>
      <c r="AL59" s="241">
        <f aca="true" t="shared" si="28" ref="AL59:AL64">SUM(Z59:AK59)</f>
        <v>0</v>
      </c>
      <c r="AM59" s="234">
        <f t="shared" si="26"/>
        <v>1000</v>
      </c>
      <c r="AN59" s="242"/>
      <c r="AO59" s="233" t="s">
        <v>399</v>
      </c>
      <c r="AP59" s="233" t="s">
        <v>395</v>
      </c>
      <c r="AQ59" s="233" t="s">
        <v>180</v>
      </c>
      <c r="AR59" s="233" t="s">
        <v>52</v>
      </c>
      <c r="AS59" s="233" t="s">
        <v>63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 s="253"/>
      <c r="B60" s="233" t="s">
        <v>399</v>
      </c>
      <c r="C60" s="233" t="s">
        <v>395</v>
      </c>
      <c r="D60" s="233" t="s">
        <v>185</v>
      </c>
      <c r="E60" s="233" t="s">
        <v>52</v>
      </c>
      <c r="F60" s="233" t="s">
        <v>186</v>
      </c>
      <c r="G60" s="234">
        <f t="shared" si="27"/>
        <v>2000</v>
      </c>
      <c r="H60" s="235">
        <v>0</v>
      </c>
      <c r="I60" s="235">
        <v>0</v>
      </c>
      <c r="J60" s="235">
        <v>0</v>
      </c>
      <c r="K60" s="236">
        <f t="shared" si="14"/>
        <v>0</v>
      </c>
      <c r="L60" s="235">
        <v>0</v>
      </c>
      <c r="M60" s="235">
        <v>0</v>
      </c>
      <c r="N60" s="235">
        <v>1000</v>
      </c>
      <c r="O60" s="236">
        <f t="shared" si="22"/>
        <v>1000</v>
      </c>
      <c r="P60" s="235">
        <v>0</v>
      </c>
      <c r="Q60" s="235">
        <v>1000</v>
      </c>
      <c r="R60" s="235">
        <v>0</v>
      </c>
      <c r="S60" s="236">
        <f t="shared" si="23"/>
        <v>1000</v>
      </c>
      <c r="T60" s="245">
        <v>0</v>
      </c>
      <c r="U60" s="245">
        <v>0</v>
      </c>
      <c r="V60" s="245">
        <v>0</v>
      </c>
      <c r="W60" s="238">
        <f t="shared" si="24"/>
        <v>0</v>
      </c>
      <c r="X60" s="239">
        <f t="shared" si="4"/>
        <v>2000</v>
      </c>
      <c r="Y60" s="248"/>
      <c r="Z60" s="235"/>
      <c r="AA60" s="235"/>
      <c r="AB60" s="235"/>
      <c r="AC60" s="235"/>
      <c r="AD60" s="235"/>
      <c r="AE60" s="235"/>
      <c r="AF60" s="235"/>
      <c r="AG60" s="235"/>
      <c r="AH60" s="235"/>
      <c r="AI60" s="237"/>
      <c r="AJ60" s="237"/>
      <c r="AK60" s="237"/>
      <c r="AL60" s="241">
        <f t="shared" si="28"/>
        <v>0</v>
      </c>
      <c r="AM60" s="234">
        <f t="shared" si="26"/>
        <v>2000</v>
      </c>
      <c r="AN60" s="242"/>
      <c r="AO60" s="233" t="s">
        <v>399</v>
      </c>
      <c r="AP60" s="233" t="s">
        <v>395</v>
      </c>
      <c r="AQ60" s="233" t="s">
        <v>185</v>
      </c>
      <c r="AR60" s="233" t="s">
        <v>52</v>
      </c>
      <c r="AS60" s="233" t="s">
        <v>186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>
      <c r="A61" s="253"/>
      <c r="B61" s="233" t="s">
        <v>399</v>
      </c>
      <c r="C61" s="233" t="s">
        <v>395</v>
      </c>
      <c r="D61" s="233" t="s">
        <v>185</v>
      </c>
      <c r="E61" s="233" t="s">
        <v>52</v>
      </c>
      <c r="F61" s="233" t="s">
        <v>59</v>
      </c>
      <c r="G61" s="234">
        <f t="shared" si="27"/>
        <v>1000</v>
      </c>
      <c r="H61" s="235">
        <v>1000</v>
      </c>
      <c r="I61" s="235">
        <v>0</v>
      </c>
      <c r="J61" s="235">
        <v>0</v>
      </c>
      <c r="K61" s="236">
        <f t="shared" si="14"/>
        <v>1000</v>
      </c>
      <c r="L61" s="235">
        <v>0</v>
      </c>
      <c r="M61" s="235">
        <v>0</v>
      </c>
      <c r="N61" s="235">
        <v>0</v>
      </c>
      <c r="O61" s="236">
        <f t="shared" si="22"/>
        <v>0</v>
      </c>
      <c r="P61" s="235">
        <v>0</v>
      </c>
      <c r="Q61" s="235">
        <v>0</v>
      </c>
      <c r="R61" s="235">
        <v>0</v>
      </c>
      <c r="S61" s="236">
        <f t="shared" si="23"/>
        <v>0</v>
      </c>
      <c r="T61" s="245">
        <v>0</v>
      </c>
      <c r="U61" s="245">
        <v>0</v>
      </c>
      <c r="V61" s="245">
        <v>0</v>
      </c>
      <c r="W61" s="238">
        <f t="shared" si="24"/>
        <v>0</v>
      </c>
      <c r="X61" s="239">
        <f t="shared" si="4"/>
        <v>1000</v>
      </c>
      <c r="Y61" s="248"/>
      <c r="Z61" s="235">
        <v>1000</v>
      </c>
      <c r="AA61" s="235"/>
      <c r="AB61" s="235"/>
      <c r="AC61" s="235"/>
      <c r="AD61" s="235"/>
      <c r="AE61" s="235"/>
      <c r="AF61" s="235"/>
      <c r="AG61" s="235"/>
      <c r="AH61" s="235"/>
      <c r="AI61" s="237"/>
      <c r="AJ61" s="237"/>
      <c r="AK61" s="237"/>
      <c r="AL61" s="241">
        <f t="shared" si="28"/>
        <v>1000</v>
      </c>
      <c r="AM61" s="234">
        <f t="shared" si="26"/>
        <v>1000</v>
      </c>
      <c r="AN61" s="242"/>
      <c r="AO61" s="233" t="s">
        <v>399</v>
      </c>
      <c r="AP61" s="233" t="s">
        <v>395</v>
      </c>
      <c r="AQ61" s="233" t="s">
        <v>185</v>
      </c>
      <c r="AR61" s="233" t="s">
        <v>52</v>
      </c>
      <c r="AS61" s="233" t="s">
        <v>59</v>
      </c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253"/>
      <c r="B62" s="233" t="s">
        <v>399</v>
      </c>
      <c r="C62" s="233" t="s">
        <v>395</v>
      </c>
      <c r="D62" s="233" t="s">
        <v>185</v>
      </c>
      <c r="E62" s="233" t="s">
        <v>52</v>
      </c>
      <c r="F62" s="233" t="s">
        <v>61</v>
      </c>
      <c r="G62" s="234">
        <f aca="true" t="shared" si="29" ref="G62:G63">AM62</f>
        <v>367527.79</v>
      </c>
      <c r="H62" s="235">
        <v>0</v>
      </c>
      <c r="I62" s="235">
        <v>5000</v>
      </c>
      <c r="J62" s="235">
        <v>8025</v>
      </c>
      <c r="K62" s="236">
        <f t="shared" si="14"/>
        <v>13025</v>
      </c>
      <c r="L62" s="244">
        <v>0</v>
      </c>
      <c r="M62" s="244">
        <v>165000</v>
      </c>
      <c r="N62" s="254">
        <v>23452.79</v>
      </c>
      <c r="O62" s="255">
        <f t="shared" si="22"/>
        <v>188452.79</v>
      </c>
      <c r="P62" s="235">
        <v>25300</v>
      </c>
      <c r="Q62" s="235">
        <v>29000</v>
      </c>
      <c r="R62" s="235">
        <v>28725</v>
      </c>
      <c r="S62" s="236">
        <f t="shared" si="23"/>
        <v>83025</v>
      </c>
      <c r="T62" s="245">
        <v>45000</v>
      </c>
      <c r="U62" s="245">
        <v>25000</v>
      </c>
      <c r="V62" s="245">
        <v>13025</v>
      </c>
      <c r="W62" s="238">
        <f t="shared" si="24"/>
        <v>83025</v>
      </c>
      <c r="X62" s="256">
        <f>K62+O62+S62+W62</f>
        <v>367527.79</v>
      </c>
      <c r="Y62" s="248"/>
      <c r="Z62" s="235">
        <v>10000</v>
      </c>
      <c r="AA62" s="235">
        <v>10000</v>
      </c>
      <c r="AB62" s="235"/>
      <c r="AC62" s="235"/>
      <c r="AD62" s="235"/>
      <c r="AE62" s="235"/>
      <c r="AF62" s="235"/>
      <c r="AG62" s="235"/>
      <c r="AH62" s="235"/>
      <c r="AI62" s="237"/>
      <c r="AJ62" s="237"/>
      <c r="AK62" s="237"/>
      <c r="AL62" s="241">
        <f t="shared" si="28"/>
        <v>20000</v>
      </c>
      <c r="AM62" s="234">
        <f aca="true" t="shared" si="30" ref="AM62:AM63">X62</f>
        <v>367527.79</v>
      </c>
      <c r="AN62" s="242"/>
      <c r="AO62" s="233" t="s">
        <v>399</v>
      </c>
      <c r="AP62" s="233" t="s">
        <v>395</v>
      </c>
      <c r="AQ62" s="233" t="s">
        <v>185</v>
      </c>
      <c r="AR62" s="233" t="s">
        <v>52</v>
      </c>
      <c r="AS62" s="233" t="s">
        <v>61</v>
      </c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253"/>
      <c r="B63" s="233" t="s">
        <v>399</v>
      </c>
      <c r="C63" s="233" t="s">
        <v>395</v>
      </c>
      <c r="D63" s="233" t="s">
        <v>185</v>
      </c>
      <c r="E63" s="233" t="s">
        <v>52</v>
      </c>
      <c r="F63" s="233" t="s">
        <v>65</v>
      </c>
      <c r="G63" s="234">
        <f t="shared" si="29"/>
        <v>40000</v>
      </c>
      <c r="H63" s="235">
        <v>0</v>
      </c>
      <c r="I63" s="235">
        <v>0</v>
      </c>
      <c r="J63" s="235">
        <v>0</v>
      </c>
      <c r="K63" s="236">
        <f t="shared" si="14"/>
        <v>0</v>
      </c>
      <c r="L63" s="235">
        <v>10000</v>
      </c>
      <c r="M63" s="235">
        <v>0</v>
      </c>
      <c r="N63" s="235">
        <v>0</v>
      </c>
      <c r="O63" s="236">
        <f t="shared" si="22"/>
        <v>10000</v>
      </c>
      <c r="P63" s="235">
        <v>0</v>
      </c>
      <c r="Q63" s="235">
        <v>10000</v>
      </c>
      <c r="R63" s="235">
        <v>10000</v>
      </c>
      <c r="S63" s="236">
        <f t="shared" si="23"/>
        <v>20000</v>
      </c>
      <c r="T63" s="245">
        <v>0</v>
      </c>
      <c r="U63" s="245">
        <v>0</v>
      </c>
      <c r="V63" s="245">
        <v>10000</v>
      </c>
      <c r="W63" s="238">
        <f t="shared" si="24"/>
        <v>10000</v>
      </c>
      <c r="X63" s="239">
        <f aca="true" t="shared" si="31" ref="X63:X70">SUM(K63+O63+S63+W63)</f>
        <v>40000</v>
      </c>
      <c r="Y63" s="248"/>
      <c r="Z63" s="235">
        <v>10000</v>
      </c>
      <c r="AA63" s="235"/>
      <c r="AB63" s="235"/>
      <c r="AC63" s="235"/>
      <c r="AD63" s="235"/>
      <c r="AE63" s="235"/>
      <c r="AF63" s="235"/>
      <c r="AG63" s="235"/>
      <c r="AH63" s="235"/>
      <c r="AI63" s="237"/>
      <c r="AJ63" s="237"/>
      <c r="AK63" s="237"/>
      <c r="AL63" s="241">
        <f t="shared" si="28"/>
        <v>10000</v>
      </c>
      <c r="AM63" s="234">
        <f t="shared" si="30"/>
        <v>40000</v>
      </c>
      <c r="AN63" s="242"/>
      <c r="AO63" s="233" t="s">
        <v>399</v>
      </c>
      <c r="AP63" s="233" t="s">
        <v>395</v>
      </c>
      <c r="AQ63" s="233" t="s">
        <v>185</v>
      </c>
      <c r="AR63" s="233" t="s">
        <v>52</v>
      </c>
      <c r="AS63" s="233" t="s">
        <v>65</v>
      </c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>
      <c r="A64" s="253"/>
      <c r="B64" s="233" t="s">
        <v>399</v>
      </c>
      <c r="C64" s="233" t="s">
        <v>395</v>
      </c>
      <c r="D64" s="233" t="s">
        <v>185</v>
      </c>
      <c r="E64" s="233" t="s">
        <v>73</v>
      </c>
      <c r="F64" s="233" t="s">
        <v>74</v>
      </c>
      <c r="G64" s="234">
        <v>2000</v>
      </c>
      <c r="H64" s="235">
        <v>0</v>
      </c>
      <c r="I64" s="235">
        <v>2000</v>
      </c>
      <c r="J64" s="235">
        <v>0</v>
      </c>
      <c r="K64" s="236">
        <f t="shared" si="14"/>
        <v>2000</v>
      </c>
      <c r="L64" s="235">
        <v>0</v>
      </c>
      <c r="M64" s="235">
        <v>0</v>
      </c>
      <c r="N64" s="235">
        <v>0</v>
      </c>
      <c r="O64" s="236">
        <f t="shared" si="22"/>
        <v>0</v>
      </c>
      <c r="P64" s="235">
        <v>0</v>
      </c>
      <c r="Q64" s="235">
        <v>0</v>
      </c>
      <c r="R64" s="235">
        <v>0</v>
      </c>
      <c r="S64" s="236">
        <f t="shared" si="23"/>
        <v>0</v>
      </c>
      <c r="T64" s="245">
        <v>0</v>
      </c>
      <c r="U64" s="245">
        <v>0</v>
      </c>
      <c r="V64" s="245">
        <v>0</v>
      </c>
      <c r="W64" s="238">
        <f t="shared" si="24"/>
        <v>0</v>
      </c>
      <c r="X64" s="239">
        <f t="shared" si="31"/>
        <v>2000</v>
      </c>
      <c r="Y64" s="248"/>
      <c r="Z64" s="235">
        <v>4000</v>
      </c>
      <c r="AA64" s="235"/>
      <c r="AB64" s="235"/>
      <c r="AC64" s="235"/>
      <c r="AD64" s="235"/>
      <c r="AE64" s="235"/>
      <c r="AF64" s="235"/>
      <c r="AG64" s="235"/>
      <c r="AH64" s="235"/>
      <c r="AI64" s="237"/>
      <c r="AJ64" s="237"/>
      <c r="AK64" s="237"/>
      <c r="AL64" s="241">
        <f t="shared" si="28"/>
        <v>4000</v>
      </c>
      <c r="AM64" s="234">
        <f aca="true" t="shared" si="32" ref="AM64:AM65">G64</f>
        <v>2000</v>
      </c>
      <c r="AN64" s="242"/>
      <c r="AO64" s="233" t="s">
        <v>399</v>
      </c>
      <c r="AP64" s="233" t="s">
        <v>395</v>
      </c>
      <c r="AQ64" s="233" t="s">
        <v>185</v>
      </c>
      <c r="AR64" s="233" t="s">
        <v>73</v>
      </c>
      <c r="AS64" s="233" t="s">
        <v>74</v>
      </c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>
      <c r="A65" s="253"/>
      <c r="B65" s="233" t="s">
        <v>399</v>
      </c>
      <c r="C65" s="233" t="s">
        <v>395</v>
      </c>
      <c r="D65" s="233" t="s">
        <v>193</v>
      </c>
      <c r="E65" s="233" t="s">
        <v>52</v>
      </c>
      <c r="F65" s="233" t="s">
        <v>61</v>
      </c>
      <c r="G65" s="234">
        <v>100000</v>
      </c>
      <c r="H65" s="235">
        <v>0</v>
      </c>
      <c r="I65" s="235">
        <v>0</v>
      </c>
      <c r="J65" s="235">
        <v>50000</v>
      </c>
      <c r="K65" s="236">
        <f t="shared" si="14"/>
        <v>50000</v>
      </c>
      <c r="L65" s="235">
        <v>0</v>
      </c>
      <c r="M65" s="235">
        <v>50000</v>
      </c>
      <c r="N65" s="235">
        <v>0</v>
      </c>
      <c r="O65" s="236">
        <f t="shared" si="22"/>
        <v>50000</v>
      </c>
      <c r="P65" s="235">
        <v>0</v>
      </c>
      <c r="Q65" s="235">
        <v>0</v>
      </c>
      <c r="R65" s="235">
        <v>0</v>
      </c>
      <c r="S65" s="236">
        <f t="shared" si="23"/>
        <v>0</v>
      </c>
      <c r="T65" s="245">
        <v>0</v>
      </c>
      <c r="U65" s="245">
        <v>0</v>
      </c>
      <c r="V65" s="245">
        <v>0</v>
      </c>
      <c r="W65" s="238">
        <f t="shared" si="24"/>
        <v>0</v>
      </c>
      <c r="X65" s="239">
        <f t="shared" si="31"/>
        <v>100000</v>
      </c>
      <c r="Y65" s="248"/>
      <c r="Z65" s="235"/>
      <c r="AA65" s="235"/>
      <c r="AB65" s="235"/>
      <c r="AC65" s="235"/>
      <c r="AD65" s="235"/>
      <c r="AE65" s="235"/>
      <c r="AF65" s="235"/>
      <c r="AG65" s="235"/>
      <c r="AH65" s="235"/>
      <c r="AI65" s="237"/>
      <c r="AJ65" s="237"/>
      <c r="AK65" s="237"/>
      <c r="AL65" s="241"/>
      <c r="AM65" s="234">
        <f t="shared" si="32"/>
        <v>100000</v>
      </c>
      <c r="AN65" s="242"/>
      <c r="AO65" s="233" t="s">
        <v>399</v>
      </c>
      <c r="AP65" s="233" t="s">
        <v>395</v>
      </c>
      <c r="AQ65" s="233" t="s">
        <v>193</v>
      </c>
      <c r="AR65" s="233" t="s">
        <v>52</v>
      </c>
      <c r="AS65" s="233" t="s">
        <v>61</v>
      </c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>
      <c r="A66" s="253"/>
      <c r="B66" s="233" t="s">
        <v>400</v>
      </c>
      <c r="C66" s="233" t="s">
        <v>388</v>
      </c>
      <c r="D66" s="233" t="s">
        <v>198</v>
      </c>
      <c r="E66" s="233" t="s">
        <v>52</v>
      </c>
      <c r="F66" s="233" t="s">
        <v>65</v>
      </c>
      <c r="G66" s="234">
        <f>AM66</f>
        <v>0</v>
      </c>
      <c r="H66" s="235">
        <v>0</v>
      </c>
      <c r="I66" s="235">
        <v>0</v>
      </c>
      <c r="J66" s="235">
        <v>0</v>
      </c>
      <c r="K66" s="236">
        <f t="shared" si="14"/>
        <v>0</v>
      </c>
      <c r="L66" s="235">
        <v>0</v>
      </c>
      <c r="M66" s="235">
        <v>0</v>
      </c>
      <c r="N66" s="235">
        <v>0</v>
      </c>
      <c r="O66" s="236">
        <f t="shared" si="22"/>
        <v>0</v>
      </c>
      <c r="P66" s="235">
        <v>0</v>
      </c>
      <c r="Q66" s="235">
        <v>0</v>
      </c>
      <c r="R66" s="235">
        <v>0</v>
      </c>
      <c r="S66" s="236">
        <f t="shared" si="23"/>
        <v>0</v>
      </c>
      <c r="T66" s="245">
        <v>0</v>
      </c>
      <c r="U66" s="245">
        <v>0</v>
      </c>
      <c r="V66" s="245">
        <v>0</v>
      </c>
      <c r="W66" s="238">
        <f t="shared" si="24"/>
        <v>0</v>
      </c>
      <c r="X66" s="239">
        <f t="shared" si="31"/>
        <v>0</v>
      </c>
      <c r="Y66" s="248"/>
      <c r="Z66" s="235"/>
      <c r="AA66" s="235"/>
      <c r="AB66" s="235"/>
      <c r="AC66" s="235"/>
      <c r="AD66" s="235"/>
      <c r="AE66" s="235"/>
      <c r="AF66" s="235"/>
      <c r="AG66" s="235"/>
      <c r="AH66" s="235"/>
      <c r="AI66" s="237"/>
      <c r="AJ66" s="237"/>
      <c r="AK66" s="237"/>
      <c r="AL66" s="241">
        <f aca="true" t="shared" si="33" ref="AL66:AL71">SUM(Z66:AK66)</f>
        <v>0</v>
      </c>
      <c r="AM66" s="234">
        <f>X66</f>
        <v>0</v>
      </c>
      <c r="AN66" s="242"/>
      <c r="AO66" s="233" t="s">
        <v>400</v>
      </c>
      <c r="AP66" s="233" t="s">
        <v>388</v>
      </c>
      <c r="AQ66" s="233" t="s">
        <v>198</v>
      </c>
      <c r="AR66" s="233" t="s">
        <v>52</v>
      </c>
      <c r="AS66" s="233" t="s">
        <v>65</v>
      </c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>
      <c r="A67" s="253"/>
      <c r="B67" s="233" t="s">
        <v>397</v>
      </c>
      <c r="C67" s="233" t="s">
        <v>388</v>
      </c>
      <c r="D67" s="233" t="s">
        <v>401</v>
      </c>
      <c r="E67" s="233" t="s">
        <v>402</v>
      </c>
      <c r="F67" s="233" t="s">
        <v>205</v>
      </c>
      <c r="G67" s="234">
        <v>355100</v>
      </c>
      <c r="H67" s="235">
        <v>29592</v>
      </c>
      <c r="I67" s="235">
        <v>29592</v>
      </c>
      <c r="J67" s="235">
        <v>29591</v>
      </c>
      <c r="K67" s="236">
        <f t="shared" si="14"/>
        <v>88775</v>
      </c>
      <c r="L67" s="235">
        <v>29592</v>
      </c>
      <c r="M67" s="235">
        <v>29592</v>
      </c>
      <c r="N67" s="235">
        <v>29591</v>
      </c>
      <c r="O67" s="236">
        <f t="shared" si="22"/>
        <v>88775</v>
      </c>
      <c r="P67" s="235">
        <v>29592</v>
      </c>
      <c r="Q67" s="235">
        <v>29592</v>
      </c>
      <c r="R67" s="235">
        <v>29591</v>
      </c>
      <c r="S67" s="236">
        <f t="shared" si="23"/>
        <v>88775</v>
      </c>
      <c r="T67" s="245">
        <v>29592</v>
      </c>
      <c r="U67" s="245">
        <v>29592</v>
      </c>
      <c r="V67" s="245">
        <v>29591</v>
      </c>
      <c r="W67" s="238">
        <f t="shared" si="24"/>
        <v>88775</v>
      </c>
      <c r="X67" s="239">
        <f t="shared" si="31"/>
        <v>355100</v>
      </c>
      <c r="Y67" s="248"/>
      <c r="Z67" s="235">
        <v>29000</v>
      </c>
      <c r="AA67" s="235">
        <v>29000</v>
      </c>
      <c r="AB67" s="235"/>
      <c r="AC67" s="235"/>
      <c r="AD67" s="235"/>
      <c r="AE67" s="235"/>
      <c r="AF67" s="235"/>
      <c r="AG67" s="235"/>
      <c r="AH67" s="235"/>
      <c r="AI67" s="235"/>
      <c r="AJ67" s="235"/>
      <c r="AK67" s="237"/>
      <c r="AL67" s="241">
        <f t="shared" si="33"/>
        <v>58000</v>
      </c>
      <c r="AM67" s="234">
        <f aca="true" t="shared" si="34" ref="AM67:AM69">G67</f>
        <v>355100</v>
      </c>
      <c r="AN67" s="242"/>
      <c r="AO67" s="233" t="s">
        <v>397</v>
      </c>
      <c r="AP67" s="233" t="s">
        <v>388</v>
      </c>
      <c r="AQ67" s="233" t="s">
        <v>401</v>
      </c>
      <c r="AR67" s="233" t="s">
        <v>204</v>
      </c>
      <c r="AS67" s="233" t="s">
        <v>205</v>
      </c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45" s="153" customFormat="1" ht="17.25" customHeight="1">
      <c r="A68" s="257"/>
      <c r="B68" s="233" t="s">
        <v>393</v>
      </c>
      <c r="C68" s="233" t="s">
        <v>389</v>
      </c>
      <c r="D68" s="233" t="s">
        <v>217</v>
      </c>
      <c r="E68" s="233" t="s">
        <v>52</v>
      </c>
      <c r="F68" s="233" t="s">
        <v>61</v>
      </c>
      <c r="G68" s="234">
        <f>X68</f>
        <v>117200</v>
      </c>
      <c r="H68" s="235">
        <v>9767</v>
      </c>
      <c r="I68" s="235">
        <v>9767</v>
      </c>
      <c r="J68" s="235">
        <v>9766</v>
      </c>
      <c r="K68" s="236">
        <f t="shared" si="14"/>
        <v>29300</v>
      </c>
      <c r="L68" s="235">
        <v>9767</v>
      </c>
      <c r="M68" s="235">
        <v>9767</v>
      </c>
      <c r="N68" s="235">
        <v>9766</v>
      </c>
      <c r="O68" s="236">
        <f t="shared" si="22"/>
        <v>29300</v>
      </c>
      <c r="P68" s="235">
        <v>9767</v>
      </c>
      <c r="Q68" s="235">
        <v>9767</v>
      </c>
      <c r="R68" s="235">
        <v>9766</v>
      </c>
      <c r="S68" s="236">
        <f t="shared" si="23"/>
        <v>29300</v>
      </c>
      <c r="T68" s="245">
        <v>9767</v>
      </c>
      <c r="U68" s="245">
        <v>9767</v>
      </c>
      <c r="V68" s="245">
        <v>9766</v>
      </c>
      <c r="W68" s="238">
        <f t="shared" si="24"/>
        <v>29300</v>
      </c>
      <c r="X68" s="239">
        <f t="shared" si="31"/>
        <v>117200</v>
      </c>
      <c r="Y68" s="248"/>
      <c r="Z68" s="235">
        <v>9800</v>
      </c>
      <c r="AA68" s="235">
        <v>9800</v>
      </c>
      <c r="AB68" s="235"/>
      <c r="AC68" s="235"/>
      <c r="AD68" s="235"/>
      <c r="AE68" s="235"/>
      <c r="AF68" s="235"/>
      <c r="AG68" s="235"/>
      <c r="AH68" s="235"/>
      <c r="AI68" s="235"/>
      <c r="AJ68" s="235"/>
      <c r="AK68" s="237"/>
      <c r="AL68" s="241">
        <f t="shared" si="33"/>
        <v>19600</v>
      </c>
      <c r="AM68" s="234">
        <f t="shared" si="34"/>
        <v>117200</v>
      </c>
      <c r="AN68" s="242"/>
      <c r="AO68" s="233" t="s">
        <v>393</v>
      </c>
      <c r="AP68" s="233" t="s">
        <v>389</v>
      </c>
      <c r="AQ68" s="233" t="s">
        <v>217</v>
      </c>
      <c r="AR68" s="233" t="s">
        <v>52</v>
      </c>
      <c r="AS68" s="233" t="s">
        <v>61</v>
      </c>
    </row>
    <row r="69" spans="1:45" ht="17.25" customHeight="1">
      <c r="A69" s="257"/>
      <c r="B69" s="233" t="s">
        <v>393</v>
      </c>
      <c r="C69" s="233" t="s">
        <v>389</v>
      </c>
      <c r="D69" s="233" t="s">
        <v>217</v>
      </c>
      <c r="E69" s="233" t="s">
        <v>52</v>
      </c>
      <c r="F69" s="233" t="s">
        <v>92</v>
      </c>
      <c r="G69" s="234">
        <v>30000</v>
      </c>
      <c r="H69" s="235">
        <v>0</v>
      </c>
      <c r="I69" s="235">
        <v>0</v>
      </c>
      <c r="J69" s="235">
        <v>0</v>
      </c>
      <c r="K69" s="236">
        <f t="shared" si="14"/>
        <v>0</v>
      </c>
      <c r="L69" s="235">
        <v>0</v>
      </c>
      <c r="M69" s="235">
        <v>0</v>
      </c>
      <c r="N69" s="235">
        <v>15000</v>
      </c>
      <c r="O69" s="236">
        <f t="shared" si="22"/>
        <v>15000</v>
      </c>
      <c r="P69" s="235">
        <v>0</v>
      </c>
      <c r="Q69" s="235">
        <v>0</v>
      </c>
      <c r="R69" s="235">
        <v>15000</v>
      </c>
      <c r="S69" s="236">
        <f t="shared" si="23"/>
        <v>15000</v>
      </c>
      <c r="T69" s="245">
        <v>0</v>
      </c>
      <c r="U69" s="245">
        <v>0</v>
      </c>
      <c r="V69" s="245">
        <v>0</v>
      </c>
      <c r="W69" s="238">
        <f t="shared" si="24"/>
        <v>0</v>
      </c>
      <c r="X69" s="239">
        <f t="shared" si="31"/>
        <v>30000</v>
      </c>
      <c r="Y69" s="248"/>
      <c r="Z69" s="235"/>
      <c r="AA69" s="235"/>
      <c r="AB69" s="235"/>
      <c r="AC69" s="235"/>
      <c r="AD69" s="235"/>
      <c r="AE69" s="235"/>
      <c r="AF69" s="235"/>
      <c r="AG69" s="235"/>
      <c r="AH69" s="235"/>
      <c r="AI69" s="237"/>
      <c r="AJ69" s="237"/>
      <c r="AK69" s="237"/>
      <c r="AL69" s="241">
        <f t="shared" si="33"/>
        <v>0</v>
      </c>
      <c r="AM69" s="234">
        <f t="shared" si="34"/>
        <v>30000</v>
      </c>
      <c r="AN69" s="242"/>
      <c r="AO69" s="233" t="s">
        <v>393</v>
      </c>
      <c r="AP69" s="233" t="s">
        <v>389</v>
      </c>
      <c r="AQ69" s="233" t="s">
        <v>217</v>
      </c>
      <c r="AR69" s="233" t="s">
        <v>52</v>
      </c>
      <c r="AS69" s="233" t="s">
        <v>92</v>
      </c>
    </row>
    <row r="70" spans="1:45" ht="17.25" customHeight="1">
      <c r="A70" s="257"/>
      <c r="B70" s="233" t="s">
        <v>394</v>
      </c>
      <c r="C70" s="233" t="s">
        <v>388</v>
      </c>
      <c r="D70" s="233" t="s">
        <v>223</v>
      </c>
      <c r="E70" s="233" t="s">
        <v>224</v>
      </c>
      <c r="F70" s="233" t="s">
        <v>225</v>
      </c>
      <c r="G70" s="234">
        <f>AM70</f>
        <v>400</v>
      </c>
      <c r="H70" s="235">
        <v>0</v>
      </c>
      <c r="I70" s="235">
        <v>0</v>
      </c>
      <c r="J70" s="235">
        <v>0</v>
      </c>
      <c r="K70" s="236">
        <f t="shared" si="14"/>
        <v>0</v>
      </c>
      <c r="L70" s="235">
        <v>0</v>
      </c>
      <c r="M70" s="235">
        <v>0</v>
      </c>
      <c r="N70" s="235">
        <v>0</v>
      </c>
      <c r="O70" s="236">
        <f t="shared" si="22"/>
        <v>0</v>
      </c>
      <c r="P70" s="235">
        <v>0</v>
      </c>
      <c r="Q70" s="235">
        <v>0</v>
      </c>
      <c r="R70" s="235">
        <v>0</v>
      </c>
      <c r="S70" s="236">
        <f t="shared" si="23"/>
        <v>0</v>
      </c>
      <c r="T70" s="245">
        <v>0</v>
      </c>
      <c r="U70" s="245"/>
      <c r="V70" s="245">
        <v>400</v>
      </c>
      <c r="W70" s="238">
        <f t="shared" si="24"/>
        <v>400</v>
      </c>
      <c r="X70" s="239">
        <f t="shared" si="31"/>
        <v>400</v>
      </c>
      <c r="Y70" s="248"/>
      <c r="Z70" s="235"/>
      <c r="AA70" s="235"/>
      <c r="AB70" s="235"/>
      <c r="AC70" s="235"/>
      <c r="AD70" s="235"/>
      <c r="AE70" s="235"/>
      <c r="AF70" s="235"/>
      <c r="AG70" s="235"/>
      <c r="AH70" s="235"/>
      <c r="AI70" s="237"/>
      <c r="AJ70" s="237"/>
      <c r="AK70" s="237"/>
      <c r="AL70" s="241">
        <f t="shared" si="33"/>
        <v>0</v>
      </c>
      <c r="AM70" s="234">
        <f>X70</f>
        <v>400</v>
      </c>
      <c r="AN70" s="242"/>
      <c r="AO70" s="233" t="s">
        <v>394</v>
      </c>
      <c r="AP70" s="233" t="s">
        <v>388</v>
      </c>
      <c r="AQ70" s="233" t="s">
        <v>223</v>
      </c>
      <c r="AR70" s="233" t="s">
        <v>224</v>
      </c>
      <c r="AS70" s="233" t="s">
        <v>225</v>
      </c>
    </row>
    <row r="71" spans="1:45" ht="17.25" customHeight="1">
      <c r="A71" s="258" t="s">
        <v>403</v>
      </c>
      <c r="B71" s="259"/>
      <c r="C71" s="259"/>
      <c r="D71" s="259"/>
      <c r="E71" s="259"/>
      <c r="F71" s="259"/>
      <c r="G71" s="234">
        <f>SUM(G12:G70)</f>
        <v>7354601</v>
      </c>
      <c r="H71" s="242">
        <f>SUM(H12:H70)</f>
        <v>523034</v>
      </c>
      <c r="I71" s="242">
        <f>SUM(I12:I70)</f>
        <v>528434</v>
      </c>
      <c r="J71" s="242">
        <f>SUM(J12:J70)</f>
        <v>626061</v>
      </c>
      <c r="K71" s="255">
        <f>SUM(K12:K70)</f>
        <v>1677529</v>
      </c>
      <c r="L71" s="242">
        <f>SUM(L12:L70)</f>
        <v>440537</v>
      </c>
      <c r="M71" s="242">
        <f>SUM(M12:M70)</f>
        <v>941538</v>
      </c>
      <c r="N71" s="242">
        <f>SUM(N12:N70)</f>
        <v>789447.79</v>
      </c>
      <c r="O71" s="255">
        <f>SUM(O12:O70)</f>
        <v>2171522.79</v>
      </c>
      <c r="P71" s="242">
        <f>SUM(P12:P70)</f>
        <v>516087</v>
      </c>
      <c r="Q71" s="242">
        <f>SUM(Q12:Q70)</f>
        <v>782538</v>
      </c>
      <c r="R71" s="242">
        <f>SUM(R12:R70)</f>
        <v>546436</v>
      </c>
      <c r="S71" s="255">
        <f>SUM(S12:S70)</f>
        <v>1845061</v>
      </c>
      <c r="T71" s="260">
        <f>SUM(T12:T70)</f>
        <v>580989</v>
      </c>
      <c r="U71" s="260">
        <f>SUM(U12:U70)</f>
        <v>537390</v>
      </c>
      <c r="V71" s="260">
        <f>SUM(V12:V70)</f>
        <v>542109.21</v>
      </c>
      <c r="W71" s="261">
        <f>SUM(W12:W70)</f>
        <v>1660488.21</v>
      </c>
      <c r="X71" s="249">
        <f>SUM(X12:X70)</f>
        <v>7354601</v>
      </c>
      <c r="Y71" s="262"/>
      <c r="Z71" s="242">
        <f>SUM(Z12:Z70)</f>
        <v>533055</v>
      </c>
      <c r="AA71" s="242">
        <f>SUM(AA12:AA70)</f>
        <v>523555</v>
      </c>
      <c r="AB71" s="263">
        <f>SUM(AB12:AB70)</f>
        <v>12000</v>
      </c>
      <c r="AC71" s="263">
        <f>SUM(AC12:AC70)</f>
        <v>16000</v>
      </c>
      <c r="AD71" s="263">
        <f>SUM(AD12:AD70)</f>
        <v>20000</v>
      </c>
      <c r="AE71" s="263">
        <f>SUM(AE12:AE70)</f>
        <v>24000</v>
      </c>
      <c r="AF71" s="263">
        <f>SUM(AF12:AF70)</f>
        <v>32000</v>
      </c>
      <c r="AG71" s="263">
        <f>SUM(AG12:AG70)</f>
        <v>48000</v>
      </c>
      <c r="AH71" s="263">
        <f>SUM(AH12:AH70)</f>
        <v>68000</v>
      </c>
      <c r="AI71" s="260">
        <f>SUM(AI12:AI70)</f>
        <v>92000</v>
      </c>
      <c r="AJ71" s="260">
        <f>SUM(AJ12:AJ70)</f>
        <v>124000</v>
      </c>
      <c r="AK71" s="264"/>
      <c r="AL71" s="241">
        <f t="shared" si="33"/>
        <v>1492610</v>
      </c>
      <c r="AM71" s="234">
        <f>SUM(AM12:AM70)</f>
        <v>7354601</v>
      </c>
      <c r="AN71" s="265"/>
      <c r="AO71" s="259"/>
      <c r="AP71" s="259"/>
      <c r="AQ71" s="259"/>
      <c r="AR71" s="259"/>
      <c r="AS71" s="259"/>
    </row>
  </sheetData>
  <sheetProtection selectLockedCells="1" selectUnlockedCells="1"/>
  <mergeCells count="2">
    <mergeCell ref="AP1:AS1"/>
    <mergeCell ref="P3:S3"/>
  </mergeCells>
  <printOptions/>
  <pageMargins left="0.5902777777777778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V71"/>
  <sheetViews>
    <sheetView zoomScale="80" zoomScaleNormal="80" workbookViewId="0" topLeftCell="A1">
      <selection activeCell="D3" sqref="D3"/>
    </sheetView>
  </sheetViews>
  <sheetFormatPr defaultColWidth="9.140625" defaultRowHeight="15"/>
  <cols>
    <col min="1" max="1" width="19.00390625" style="62" customWidth="1"/>
    <col min="2" max="2" width="4.57421875" style="62" customWidth="1"/>
    <col min="3" max="3" width="6.7109375" style="62" customWidth="1"/>
    <col min="4" max="4" width="11.8515625" style="62" customWidth="1"/>
    <col min="5" max="5" width="6.140625" style="62" customWidth="1"/>
    <col min="6" max="6" width="5.00390625" style="62" customWidth="1"/>
    <col min="7" max="7" width="11.8515625" style="62" customWidth="1"/>
    <col min="8" max="10" width="0" style="62" hidden="1" customWidth="1"/>
    <col min="11" max="11" width="12.140625" style="62" customWidth="1"/>
    <col min="12" max="14" width="0" style="62" hidden="1" customWidth="1"/>
    <col min="15" max="15" width="12.140625" style="62" customWidth="1"/>
    <col min="16" max="18" width="0" style="62" hidden="1" customWidth="1"/>
    <col min="19" max="19" width="12.28125" style="62" customWidth="1"/>
    <col min="20" max="22" width="0" style="62" hidden="1" customWidth="1"/>
    <col min="23" max="23" width="10.7109375" style="62" customWidth="1"/>
    <col min="24" max="24" width="14.421875" style="62" customWidth="1"/>
    <col min="25" max="38" width="0" style="62" hidden="1" customWidth="1"/>
    <col min="39" max="39" width="12.7109375" style="62" customWidth="1"/>
    <col min="40" max="40" width="3.28125" style="62" customWidth="1"/>
    <col min="41" max="41" width="4.57421875" style="62" customWidth="1"/>
    <col min="42" max="42" width="6.7109375" style="62" customWidth="1"/>
    <col min="43" max="43" width="11.8515625" style="62" customWidth="1"/>
    <col min="44" max="44" width="6.140625" style="62" customWidth="1"/>
    <col min="45" max="45" width="5.00390625" style="62" customWidth="1"/>
    <col min="46" max="16384" width="8.7109375" style="62" customWidth="1"/>
  </cols>
  <sheetData>
    <row r="1" spans="1:256" ht="9.7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 s="65"/>
      <c r="AQ1" s="65"/>
      <c r="AR1" s="65"/>
      <c r="AS1" s="65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4:45" s="70" customFormat="1" ht="17.25" customHeight="1">
      <c r="D2" s="71"/>
      <c r="E2" s="204"/>
      <c r="F2" s="72"/>
      <c r="G2" s="205"/>
      <c r="K2" s="72"/>
      <c r="L2" s="72"/>
      <c r="M2" s="72"/>
      <c r="W2" s="72" t="s">
        <v>231</v>
      </c>
      <c r="X2" s="206"/>
      <c r="Y2" s="206"/>
      <c r="AC2" s="72"/>
      <c r="AD2" s="72"/>
      <c r="AF2" s="72"/>
      <c r="AK2" s="72"/>
      <c r="AL2" s="205"/>
      <c r="AM2" s="205"/>
      <c r="AN2" s="205"/>
      <c r="AQ2" s="71"/>
      <c r="AR2" s="204"/>
      <c r="AS2" s="72"/>
    </row>
    <row r="3" spans="1:256" ht="18.75" customHeight="1">
      <c r="A3" s="70"/>
      <c r="B3" s="70"/>
      <c r="C3" s="70"/>
      <c r="D3" s="71"/>
      <c r="E3" s="204"/>
      <c r="F3" s="72"/>
      <c r="G3" s="205"/>
      <c r="H3" s="70"/>
      <c r="I3" s="70"/>
      <c r="J3" s="70"/>
      <c r="K3" s="72"/>
      <c r="L3" s="72"/>
      <c r="M3" s="72"/>
      <c r="N3" s="70"/>
      <c r="O3" s="70"/>
      <c r="P3" s="70"/>
      <c r="Q3" s="70"/>
      <c r="R3" s="70"/>
      <c r="S3" s="70"/>
      <c r="T3" s="70"/>
      <c r="U3" s="70"/>
      <c r="V3" s="70"/>
      <c r="W3" s="70" t="s">
        <v>366</v>
      </c>
      <c r="X3"/>
      <c r="Y3" s="206"/>
      <c r="Z3"/>
      <c r="AA3"/>
      <c r="AB3"/>
      <c r="AC3" s="72"/>
      <c r="AD3" s="72"/>
      <c r="AE3"/>
      <c r="AF3" s="72"/>
      <c r="AG3"/>
      <c r="AH3"/>
      <c r="AI3"/>
      <c r="AJ3"/>
      <c r="AK3" s="72"/>
      <c r="AL3" s="205"/>
      <c r="AM3" s="205"/>
      <c r="AN3" s="205"/>
      <c r="AO3"/>
      <c r="AP3"/>
      <c r="AQ3" s="71"/>
      <c r="AR3" s="204"/>
      <c r="AS3" s="72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" customHeight="1">
      <c r="A4" s="70"/>
      <c r="B4" s="70"/>
      <c r="C4" s="70"/>
      <c r="D4" s="71"/>
      <c r="E4" s="204"/>
      <c r="F4" s="72"/>
      <c r="G4" s="205"/>
      <c r="H4"/>
      <c r="I4"/>
      <c r="J4"/>
      <c r="K4" s="72"/>
      <c r="L4" s="72"/>
      <c r="M4" s="72"/>
      <c r="N4"/>
      <c r="O4"/>
      <c r="P4"/>
      <c r="Q4"/>
      <c r="R4"/>
      <c r="S4"/>
      <c r="T4"/>
      <c r="U4"/>
      <c r="V4"/>
      <c r="W4" s="266" t="s">
        <v>367</v>
      </c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/>
      <c r="AO4"/>
      <c r="AP4"/>
      <c r="AQ4"/>
      <c r="AR4" s="204"/>
      <c r="AS4" s="72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 hidden="1">
      <c r="A5" s="70"/>
      <c r="B5" s="70"/>
      <c r="C5" s="70"/>
      <c r="D5" s="71"/>
      <c r="E5" s="204"/>
      <c r="F5" s="72"/>
      <c r="G5" s="205"/>
      <c r="H5"/>
      <c r="I5"/>
      <c r="J5"/>
      <c r="K5" s="72"/>
      <c r="L5" s="72"/>
      <c r="M5" s="72"/>
      <c r="N5"/>
      <c r="O5"/>
      <c r="P5" s="72"/>
      <c r="Q5"/>
      <c r="R5"/>
      <c r="S5" s="72"/>
      <c r="T5"/>
      <c r="U5"/>
      <c r="V5"/>
      <c r="W5" s="72" t="s">
        <v>367</v>
      </c>
      <c r="X5"/>
      <c r="Y5"/>
      <c r="Z5" s="72"/>
      <c r="AA5"/>
      <c r="AB5"/>
      <c r="AC5" s="72"/>
      <c r="AD5" s="72"/>
      <c r="AE5"/>
      <c r="AF5" s="72"/>
      <c r="AG5"/>
      <c r="AH5"/>
      <c r="AI5"/>
      <c r="AJ5"/>
      <c r="AK5" s="72"/>
      <c r="AL5"/>
      <c r="AM5"/>
      <c r="AN5"/>
      <c r="AO5"/>
      <c r="AP5"/>
      <c r="AQ5"/>
      <c r="AR5" s="204"/>
      <c r="AS5" s="72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2:44" s="77" customFormat="1" ht="15" customHeight="1">
      <c r="B6" s="207" t="s">
        <v>368</v>
      </c>
      <c r="C6" s="207"/>
      <c r="E6" s="208"/>
      <c r="G6" s="209"/>
      <c r="P6" s="72"/>
      <c r="X6" s="210"/>
      <c r="Y6" s="210"/>
      <c r="AF6" s="72"/>
      <c r="AK6" s="72"/>
      <c r="AL6" s="211" t="s">
        <v>369</v>
      </c>
      <c r="AM6" s="212"/>
      <c r="AN6" s="212"/>
      <c r="AO6" s="78"/>
      <c r="AP6" s="78"/>
      <c r="AQ6" s="76"/>
      <c r="AR6" s="208"/>
    </row>
    <row r="7" spans="1:256" ht="14.25" customHeight="1">
      <c r="A7" s="77"/>
      <c r="B7" s="75" t="s">
        <v>370</v>
      </c>
      <c r="C7" s="75"/>
      <c r="D7"/>
      <c r="E7" s="208"/>
      <c r="F7"/>
      <c r="G7" s="209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 s="210"/>
      <c r="Y7" s="210"/>
      <c r="Z7"/>
      <c r="AA7"/>
      <c r="AB7"/>
      <c r="AC7"/>
      <c r="AD7"/>
      <c r="AE7"/>
      <c r="AF7"/>
      <c r="AG7"/>
      <c r="AH7"/>
      <c r="AI7"/>
      <c r="AJ7"/>
      <c r="AK7"/>
      <c r="AL7" s="211" t="s">
        <v>370</v>
      </c>
      <c r="AM7" s="212"/>
      <c r="AN7" s="212"/>
      <c r="AO7" s="78"/>
      <c r="AP7" s="78"/>
      <c r="AQ7" s="76"/>
      <c r="AR7" s="208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6.75" customHeight="1">
      <c r="A8" s="213"/>
      <c r="B8" s="78"/>
      <c r="C8" s="75"/>
      <c r="D8"/>
      <c r="E8" s="208"/>
      <c r="F8"/>
      <c r="G8" s="209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 s="210"/>
      <c r="Y8" s="210"/>
      <c r="Z8"/>
      <c r="AA8"/>
      <c r="AB8"/>
      <c r="AC8"/>
      <c r="AD8"/>
      <c r="AE8"/>
      <c r="AF8"/>
      <c r="AG8"/>
      <c r="AH8"/>
      <c r="AI8"/>
      <c r="AJ8"/>
      <c r="AK8"/>
      <c r="AL8" s="209"/>
      <c r="AM8" s="209"/>
      <c r="AN8" s="209"/>
      <c r="AO8" s="78"/>
      <c r="AP8" s="75"/>
      <c r="AQ8"/>
      <c r="AR8" s="20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73" t="s">
        <v>404</v>
      </c>
      <c r="B9"/>
      <c r="C9" s="80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 s="72" t="s">
        <v>237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 s="80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45" s="71" customFormat="1" ht="13.5" customHeight="1">
      <c r="A10" s="214"/>
      <c r="B10" s="215" t="s">
        <v>24</v>
      </c>
      <c r="C10" s="215" t="s">
        <v>24</v>
      </c>
      <c r="D10" s="215" t="s">
        <v>24</v>
      </c>
      <c r="E10" s="216" t="s">
        <v>371</v>
      </c>
      <c r="F10" s="215" t="s">
        <v>24</v>
      </c>
      <c r="G10" s="217" t="s">
        <v>372</v>
      </c>
      <c r="H10" s="218" t="s">
        <v>373</v>
      </c>
      <c r="I10" s="218" t="s">
        <v>374</v>
      </c>
      <c r="J10" s="218" t="s">
        <v>375</v>
      </c>
      <c r="K10" s="219" t="s">
        <v>26</v>
      </c>
      <c r="L10" s="218" t="s">
        <v>376</v>
      </c>
      <c r="M10" s="218" t="s">
        <v>377</v>
      </c>
      <c r="N10" s="218" t="s">
        <v>378</v>
      </c>
      <c r="O10" s="220" t="s">
        <v>27</v>
      </c>
      <c r="P10" s="218" t="s">
        <v>379</v>
      </c>
      <c r="Q10" s="218" t="s">
        <v>380</v>
      </c>
      <c r="R10" s="218" t="s">
        <v>381</v>
      </c>
      <c r="S10" s="220" t="s">
        <v>28</v>
      </c>
      <c r="T10" s="218" t="s">
        <v>382</v>
      </c>
      <c r="U10" s="218" t="s">
        <v>383</v>
      </c>
      <c r="V10" s="218" t="s">
        <v>384</v>
      </c>
      <c r="W10" s="220" t="s">
        <v>29</v>
      </c>
      <c r="X10" s="221" t="s">
        <v>372</v>
      </c>
      <c r="Y10" s="222"/>
      <c r="Z10" s="218" t="s">
        <v>373</v>
      </c>
      <c r="AA10" s="218" t="s">
        <v>374</v>
      </c>
      <c r="AB10" s="218" t="s">
        <v>375</v>
      </c>
      <c r="AC10" s="218" t="s">
        <v>376</v>
      </c>
      <c r="AD10" s="218" t="s">
        <v>377</v>
      </c>
      <c r="AE10" s="218" t="s">
        <v>378</v>
      </c>
      <c r="AF10" s="218" t="s">
        <v>379</v>
      </c>
      <c r="AG10" s="218" t="s">
        <v>380</v>
      </c>
      <c r="AH10" s="218" t="s">
        <v>381</v>
      </c>
      <c r="AI10" s="218" t="s">
        <v>382</v>
      </c>
      <c r="AJ10" s="218" t="s">
        <v>383</v>
      </c>
      <c r="AK10" s="218"/>
      <c r="AL10" s="223" t="s">
        <v>385</v>
      </c>
      <c r="AM10" s="217" t="s">
        <v>372</v>
      </c>
      <c r="AN10" s="223"/>
      <c r="AO10" s="215" t="s">
        <v>24</v>
      </c>
      <c r="AP10" s="215" t="s">
        <v>24</v>
      </c>
      <c r="AQ10" s="215" t="s">
        <v>24</v>
      </c>
      <c r="AR10" s="216" t="s">
        <v>371</v>
      </c>
      <c r="AS10" s="215" t="s">
        <v>24</v>
      </c>
    </row>
    <row r="11" spans="1:256" ht="9.75" customHeight="1">
      <c r="A11" s="224"/>
      <c r="B11" s="225" t="s">
        <v>30</v>
      </c>
      <c r="C11" s="225" t="s">
        <v>31</v>
      </c>
      <c r="D11" s="225" t="s">
        <v>32</v>
      </c>
      <c r="E11" s="226" t="s">
        <v>33</v>
      </c>
      <c r="F11" s="225" t="s">
        <v>34</v>
      </c>
      <c r="G11" s="227" t="s">
        <v>386</v>
      </c>
      <c r="H11" s="228"/>
      <c r="I11" s="228"/>
      <c r="J11" s="228"/>
      <c r="K11" s="229"/>
      <c r="L11" s="228"/>
      <c r="M11" s="228"/>
      <c r="N11" s="228"/>
      <c r="O11" s="229"/>
      <c r="P11" s="228"/>
      <c r="Q11" s="228"/>
      <c r="R11" s="228"/>
      <c r="S11" s="229"/>
      <c r="T11" s="228"/>
      <c r="U11" s="228"/>
      <c r="V11" s="228"/>
      <c r="W11" s="229"/>
      <c r="X11" s="230" t="s">
        <v>386</v>
      </c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31" t="s">
        <v>386</v>
      </c>
      <c r="AM11" s="227" t="s">
        <v>386</v>
      </c>
      <c r="AN11" s="231"/>
      <c r="AO11" s="225" t="s">
        <v>30</v>
      </c>
      <c r="AP11" s="225" t="s">
        <v>31</v>
      </c>
      <c r="AQ11" s="225" t="s">
        <v>32</v>
      </c>
      <c r="AR11" s="226" t="s">
        <v>33</v>
      </c>
      <c r="AS11" s="225" t="s">
        <v>34</v>
      </c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232" t="s">
        <v>387</v>
      </c>
      <c r="B12" s="233" t="s">
        <v>388</v>
      </c>
      <c r="C12" s="233" t="s">
        <v>389</v>
      </c>
      <c r="D12" s="233" t="s">
        <v>390</v>
      </c>
      <c r="E12" s="233" t="s">
        <v>40</v>
      </c>
      <c r="F12" s="233" t="s">
        <v>41</v>
      </c>
      <c r="G12" s="234">
        <v>666678</v>
      </c>
      <c r="H12" s="235">
        <v>48802</v>
      </c>
      <c r="I12" s="235">
        <v>48801</v>
      </c>
      <c r="J12" s="235">
        <v>48802</v>
      </c>
      <c r="K12" s="236">
        <f aca="true" t="shared" si="0" ref="K12:K31">H12+I12+J12</f>
        <v>146405</v>
      </c>
      <c r="L12" s="235">
        <v>48802</v>
      </c>
      <c r="M12" s="235">
        <v>48802</v>
      </c>
      <c r="N12" s="235">
        <v>129856</v>
      </c>
      <c r="O12" s="236">
        <f aca="true" t="shared" si="1" ref="O12:O26">L12+M12+N12</f>
        <v>227460</v>
      </c>
      <c r="P12" s="235">
        <v>48802</v>
      </c>
      <c r="Q12" s="235">
        <v>48802</v>
      </c>
      <c r="R12" s="235">
        <v>48801</v>
      </c>
      <c r="S12" s="236">
        <f aca="true" t="shared" si="2" ref="S12:S31">P12+Q12+R12</f>
        <v>146405</v>
      </c>
      <c r="T12" s="237">
        <v>48802</v>
      </c>
      <c r="U12" s="237">
        <v>48803</v>
      </c>
      <c r="V12" s="237">
        <v>48803</v>
      </c>
      <c r="W12" s="238">
        <f aca="true" t="shared" si="3" ref="W12:W19">V12+U12+T12</f>
        <v>146408</v>
      </c>
      <c r="X12" s="239">
        <f aca="true" t="shared" si="4" ref="X12:X61">SUM(K12+O12+S12+W12)</f>
        <v>666678</v>
      </c>
      <c r="Y12" s="240"/>
      <c r="Z12" s="235">
        <v>34870</v>
      </c>
      <c r="AA12" s="235">
        <v>34870</v>
      </c>
      <c r="AB12" s="235"/>
      <c r="AC12" s="235"/>
      <c r="AD12" s="235"/>
      <c r="AE12" s="235"/>
      <c r="AF12" s="235"/>
      <c r="AG12" s="235"/>
      <c r="AH12" s="235"/>
      <c r="AI12" s="237"/>
      <c r="AJ12" s="237"/>
      <c r="AK12" s="237"/>
      <c r="AL12" s="241">
        <f aca="true" t="shared" si="5" ref="AL12:AL23">SUM(Z12:AK12)</f>
        <v>69740</v>
      </c>
      <c r="AM12" s="234">
        <f aca="true" t="shared" si="6" ref="AM12:AM27">G12</f>
        <v>666678</v>
      </c>
      <c r="AN12" s="242"/>
      <c r="AO12" s="233" t="s">
        <v>388</v>
      </c>
      <c r="AP12" s="233" t="s">
        <v>389</v>
      </c>
      <c r="AQ12" s="233" t="s">
        <v>390</v>
      </c>
      <c r="AR12" s="233" t="s">
        <v>40</v>
      </c>
      <c r="AS12" s="233" t="s">
        <v>41</v>
      </c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243"/>
      <c r="B13" s="233" t="s">
        <v>388</v>
      </c>
      <c r="C13" s="233" t="s">
        <v>389</v>
      </c>
      <c r="D13" s="233" t="s">
        <v>390</v>
      </c>
      <c r="E13" s="233" t="s">
        <v>43</v>
      </c>
      <c r="F13" s="233" t="s">
        <v>44</v>
      </c>
      <c r="G13" s="234">
        <v>201337</v>
      </c>
      <c r="H13" s="244">
        <v>14738</v>
      </c>
      <c r="I13" s="244">
        <v>14738</v>
      </c>
      <c r="J13" s="244">
        <v>14738</v>
      </c>
      <c r="K13" s="236">
        <f t="shared" si="0"/>
        <v>44214</v>
      </c>
      <c r="L13" s="244">
        <v>14738</v>
      </c>
      <c r="M13" s="244">
        <v>14738</v>
      </c>
      <c r="N13" s="244">
        <v>39217</v>
      </c>
      <c r="O13" s="236">
        <f t="shared" si="1"/>
        <v>68693</v>
      </c>
      <c r="P13" s="235">
        <v>14738</v>
      </c>
      <c r="Q13" s="235">
        <v>14738</v>
      </c>
      <c r="R13" s="244">
        <v>14738</v>
      </c>
      <c r="S13" s="236">
        <f t="shared" si="2"/>
        <v>44214</v>
      </c>
      <c r="T13" s="244">
        <v>14738</v>
      </c>
      <c r="U13" s="244">
        <v>14739</v>
      </c>
      <c r="V13" s="244">
        <v>14739</v>
      </c>
      <c r="W13" s="238">
        <f t="shared" si="3"/>
        <v>44216</v>
      </c>
      <c r="X13" s="239">
        <f t="shared" si="4"/>
        <v>201337</v>
      </c>
      <c r="Y13" s="240"/>
      <c r="Z13" s="244">
        <v>10550</v>
      </c>
      <c r="AA13" s="244">
        <v>10550</v>
      </c>
      <c r="AB13" s="244"/>
      <c r="AC13" s="244"/>
      <c r="AD13" s="244"/>
      <c r="AE13" s="244"/>
      <c r="AF13" s="235"/>
      <c r="AG13" s="235"/>
      <c r="AH13" s="235"/>
      <c r="AI13" s="237"/>
      <c r="AJ13" s="237"/>
      <c r="AK13" s="237"/>
      <c r="AL13" s="241">
        <f t="shared" si="5"/>
        <v>21100</v>
      </c>
      <c r="AM13" s="234">
        <f t="shared" si="6"/>
        <v>201337</v>
      </c>
      <c r="AN13" s="242"/>
      <c r="AO13" s="233" t="s">
        <v>388</v>
      </c>
      <c r="AP13" s="233" t="s">
        <v>389</v>
      </c>
      <c r="AQ13" s="233" t="s">
        <v>390</v>
      </c>
      <c r="AR13" s="233" t="s">
        <v>43</v>
      </c>
      <c r="AS13" s="233" t="s">
        <v>44</v>
      </c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7.25" customHeight="1">
      <c r="A14" s="243"/>
      <c r="B14" s="233" t="s">
        <v>388</v>
      </c>
      <c r="C14" s="233" t="s">
        <v>391</v>
      </c>
      <c r="D14" s="233" t="s">
        <v>48</v>
      </c>
      <c r="E14" s="233" t="s">
        <v>40</v>
      </c>
      <c r="F14" s="233" t="s">
        <v>41</v>
      </c>
      <c r="G14" s="234">
        <v>1896053</v>
      </c>
      <c r="H14" s="235">
        <v>158004</v>
      </c>
      <c r="I14" s="235">
        <v>158004</v>
      </c>
      <c r="J14" s="235">
        <v>158004</v>
      </c>
      <c r="K14" s="236">
        <f t="shared" si="0"/>
        <v>474012</v>
      </c>
      <c r="L14" s="235">
        <v>158004</v>
      </c>
      <c r="M14" s="235">
        <v>158004</v>
      </c>
      <c r="N14" s="235">
        <v>158005</v>
      </c>
      <c r="O14" s="236">
        <f t="shared" si="1"/>
        <v>474013</v>
      </c>
      <c r="P14" s="235">
        <v>158004</v>
      </c>
      <c r="Q14" s="235">
        <v>158004</v>
      </c>
      <c r="R14" s="235">
        <v>158004</v>
      </c>
      <c r="S14" s="236">
        <f t="shared" si="2"/>
        <v>474012</v>
      </c>
      <c r="T14" s="245">
        <v>158006</v>
      </c>
      <c r="U14" s="245">
        <v>158005</v>
      </c>
      <c r="V14" s="245">
        <v>158005</v>
      </c>
      <c r="W14" s="238">
        <f t="shared" si="3"/>
        <v>474016</v>
      </c>
      <c r="X14" s="239">
        <f t="shared" si="4"/>
        <v>1896053</v>
      </c>
      <c r="Y14" s="240"/>
      <c r="Z14" s="235">
        <v>130200</v>
      </c>
      <c r="AA14" s="235">
        <v>116000</v>
      </c>
      <c r="AB14" s="235"/>
      <c r="AC14" s="235"/>
      <c r="AD14" s="235"/>
      <c r="AE14" s="235"/>
      <c r="AF14" s="235"/>
      <c r="AG14" s="235"/>
      <c r="AH14" s="235"/>
      <c r="AI14" s="237"/>
      <c r="AJ14" s="237"/>
      <c r="AK14" s="237"/>
      <c r="AL14" s="241">
        <f t="shared" si="5"/>
        <v>246200</v>
      </c>
      <c r="AM14" s="234">
        <f t="shared" si="6"/>
        <v>1896053</v>
      </c>
      <c r="AN14" s="242"/>
      <c r="AO14" s="233" t="s">
        <v>388</v>
      </c>
      <c r="AP14" s="233" t="s">
        <v>391</v>
      </c>
      <c r="AQ14" s="233" t="s">
        <v>48</v>
      </c>
      <c r="AR14" s="233" t="s">
        <v>40</v>
      </c>
      <c r="AS14" s="233" t="s">
        <v>41</v>
      </c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7.25" customHeight="1">
      <c r="A15" s="243"/>
      <c r="B15" s="233" t="s">
        <v>388</v>
      </c>
      <c r="C15" s="233" t="s">
        <v>391</v>
      </c>
      <c r="D15" s="233" t="s">
        <v>48</v>
      </c>
      <c r="E15" s="233" t="s">
        <v>43</v>
      </c>
      <c r="F15" s="233" t="s">
        <v>44</v>
      </c>
      <c r="G15" s="234">
        <v>572609</v>
      </c>
      <c r="H15" s="235">
        <v>47717</v>
      </c>
      <c r="I15" s="235">
        <v>47717</v>
      </c>
      <c r="J15" s="235">
        <v>47718</v>
      </c>
      <c r="K15" s="236">
        <f t="shared" si="0"/>
        <v>143152</v>
      </c>
      <c r="L15" s="235">
        <v>47717</v>
      </c>
      <c r="M15" s="235">
        <v>47718</v>
      </c>
      <c r="N15" s="235">
        <v>47718</v>
      </c>
      <c r="O15" s="236">
        <f t="shared" si="1"/>
        <v>143153</v>
      </c>
      <c r="P15" s="235">
        <v>47717</v>
      </c>
      <c r="Q15" s="235">
        <v>47718</v>
      </c>
      <c r="R15" s="235">
        <v>47717</v>
      </c>
      <c r="S15" s="236">
        <f t="shared" si="2"/>
        <v>143152</v>
      </c>
      <c r="T15" s="245">
        <v>47717</v>
      </c>
      <c r="U15" s="245">
        <v>47717</v>
      </c>
      <c r="V15" s="245">
        <v>47718</v>
      </c>
      <c r="W15" s="238">
        <f t="shared" si="3"/>
        <v>143152</v>
      </c>
      <c r="X15" s="239">
        <f t="shared" si="4"/>
        <v>572609</v>
      </c>
      <c r="Y15" s="240"/>
      <c r="Z15" s="235">
        <v>39300</v>
      </c>
      <c r="AA15" s="235">
        <v>35000</v>
      </c>
      <c r="AB15" s="235"/>
      <c r="AC15" s="235"/>
      <c r="AD15" s="235"/>
      <c r="AE15" s="235"/>
      <c r="AF15" s="235"/>
      <c r="AG15" s="235"/>
      <c r="AH15" s="235"/>
      <c r="AI15" s="237"/>
      <c r="AJ15" s="237"/>
      <c r="AK15" s="237"/>
      <c r="AL15" s="241">
        <f t="shared" si="5"/>
        <v>74300</v>
      </c>
      <c r="AM15" s="234">
        <f t="shared" si="6"/>
        <v>572609</v>
      </c>
      <c r="AN15" s="242"/>
      <c r="AO15" s="233" t="s">
        <v>388</v>
      </c>
      <c r="AP15" s="233" t="s">
        <v>391</v>
      </c>
      <c r="AQ15" s="233" t="s">
        <v>48</v>
      </c>
      <c r="AR15" s="233" t="s">
        <v>43</v>
      </c>
      <c r="AS15" s="233" t="s">
        <v>44</v>
      </c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7.25" customHeight="1">
      <c r="A16" s="243"/>
      <c r="B16" s="233" t="s">
        <v>388</v>
      </c>
      <c r="C16" s="233" t="s">
        <v>391</v>
      </c>
      <c r="D16" s="233" t="s">
        <v>48</v>
      </c>
      <c r="E16" s="246" t="s">
        <v>52</v>
      </c>
      <c r="F16" s="233" t="s">
        <v>53</v>
      </c>
      <c r="G16" s="234">
        <v>40000</v>
      </c>
      <c r="H16" s="235">
        <v>3500</v>
      </c>
      <c r="I16" s="235">
        <v>3500</v>
      </c>
      <c r="J16" s="235">
        <v>3000</v>
      </c>
      <c r="K16" s="236">
        <f t="shared" si="0"/>
        <v>10000</v>
      </c>
      <c r="L16" s="235">
        <v>3500</v>
      </c>
      <c r="M16" s="235">
        <v>3500</v>
      </c>
      <c r="N16" s="235">
        <v>3000</v>
      </c>
      <c r="O16" s="236">
        <f t="shared" si="1"/>
        <v>10000</v>
      </c>
      <c r="P16" s="235">
        <v>3500</v>
      </c>
      <c r="Q16" s="245">
        <v>3500</v>
      </c>
      <c r="R16" s="235">
        <v>3000</v>
      </c>
      <c r="S16" s="236">
        <f t="shared" si="2"/>
        <v>10000</v>
      </c>
      <c r="T16" s="245">
        <v>3500</v>
      </c>
      <c r="U16" s="245">
        <v>3500</v>
      </c>
      <c r="V16" s="245">
        <v>3000</v>
      </c>
      <c r="W16" s="238">
        <f t="shared" si="3"/>
        <v>10000</v>
      </c>
      <c r="X16" s="239">
        <f t="shared" si="4"/>
        <v>40000</v>
      </c>
      <c r="Y16" s="240"/>
      <c r="Z16" s="235">
        <v>3000</v>
      </c>
      <c r="AA16" s="235">
        <v>3000</v>
      </c>
      <c r="AB16" s="235"/>
      <c r="AC16" s="235"/>
      <c r="AD16" s="235"/>
      <c r="AE16" s="235"/>
      <c r="AF16" s="235"/>
      <c r="AG16" s="235"/>
      <c r="AH16" s="235"/>
      <c r="AI16" s="237"/>
      <c r="AJ16" s="237"/>
      <c r="AK16" s="237"/>
      <c r="AL16" s="241">
        <f t="shared" si="5"/>
        <v>6000</v>
      </c>
      <c r="AM16" s="234">
        <f t="shared" si="6"/>
        <v>40000</v>
      </c>
      <c r="AN16" s="242"/>
      <c r="AO16" s="233" t="s">
        <v>388</v>
      </c>
      <c r="AP16" s="233" t="s">
        <v>391</v>
      </c>
      <c r="AQ16" s="233" t="s">
        <v>48</v>
      </c>
      <c r="AR16" s="246" t="s">
        <v>52</v>
      </c>
      <c r="AS16" s="233" t="s">
        <v>53</v>
      </c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7.25" customHeight="1">
      <c r="A17" s="243"/>
      <c r="B17" s="233" t="s">
        <v>388</v>
      </c>
      <c r="C17" s="233" t="s">
        <v>391</v>
      </c>
      <c r="D17" s="233" t="s">
        <v>48</v>
      </c>
      <c r="E17" s="233" t="s">
        <v>52</v>
      </c>
      <c r="F17" s="233" t="s">
        <v>56</v>
      </c>
      <c r="G17" s="234">
        <v>10000</v>
      </c>
      <c r="H17" s="235">
        <v>500</v>
      </c>
      <c r="I17" s="235">
        <v>1000</v>
      </c>
      <c r="J17" s="235">
        <v>1000</v>
      </c>
      <c r="K17" s="236">
        <f t="shared" si="0"/>
        <v>2500</v>
      </c>
      <c r="L17" s="235">
        <v>500</v>
      </c>
      <c r="M17" s="235">
        <v>1000</v>
      </c>
      <c r="N17" s="235">
        <v>1000</v>
      </c>
      <c r="O17" s="236">
        <f t="shared" si="1"/>
        <v>2500</v>
      </c>
      <c r="P17" s="235">
        <v>500</v>
      </c>
      <c r="Q17" s="235">
        <v>1000</v>
      </c>
      <c r="R17" s="235">
        <v>1000</v>
      </c>
      <c r="S17" s="236">
        <f t="shared" si="2"/>
        <v>2500</v>
      </c>
      <c r="T17" s="235">
        <v>500</v>
      </c>
      <c r="U17" s="235">
        <v>1000</v>
      </c>
      <c r="V17" s="235">
        <v>1000</v>
      </c>
      <c r="W17" s="238">
        <f t="shared" si="3"/>
        <v>2500</v>
      </c>
      <c r="X17" s="239">
        <f t="shared" si="4"/>
        <v>10000</v>
      </c>
      <c r="Y17" s="240"/>
      <c r="Z17" s="235">
        <v>3000</v>
      </c>
      <c r="AA17" s="235">
        <v>2000</v>
      </c>
      <c r="AB17" s="235"/>
      <c r="AC17" s="235"/>
      <c r="AD17" s="235"/>
      <c r="AE17" s="235"/>
      <c r="AF17" s="235"/>
      <c r="AG17" s="235"/>
      <c r="AH17" s="235"/>
      <c r="AI17" s="237"/>
      <c r="AJ17" s="237"/>
      <c r="AK17" s="237"/>
      <c r="AL17" s="241">
        <f t="shared" si="5"/>
        <v>5000</v>
      </c>
      <c r="AM17" s="234">
        <f t="shared" si="6"/>
        <v>10000</v>
      </c>
      <c r="AN17" s="242"/>
      <c r="AO17" s="233" t="s">
        <v>388</v>
      </c>
      <c r="AP17" s="233" t="s">
        <v>391</v>
      </c>
      <c r="AQ17" s="233" t="s">
        <v>48</v>
      </c>
      <c r="AR17" s="233" t="s">
        <v>52</v>
      </c>
      <c r="AS17" s="233" t="s">
        <v>56</v>
      </c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7.25" customHeight="1">
      <c r="A18" s="243"/>
      <c r="B18" s="233" t="s">
        <v>388</v>
      </c>
      <c r="C18" s="233" t="s">
        <v>391</v>
      </c>
      <c r="D18" s="233" t="s">
        <v>48</v>
      </c>
      <c r="E18" s="233" t="s">
        <v>52</v>
      </c>
      <c r="F18" s="233" t="s">
        <v>59</v>
      </c>
      <c r="G18" s="234">
        <v>20000</v>
      </c>
      <c r="H18" s="235">
        <v>1000</v>
      </c>
      <c r="I18" s="235">
        <v>2000</v>
      </c>
      <c r="J18" s="235">
        <v>2000</v>
      </c>
      <c r="K18" s="236">
        <f t="shared" si="0"/>
        <v>5000</v>
      </c>
      <c r="L18" s="235">
        <v>2000</v>
      </c>
      <c r="M18" s="235">
        <v>1000</v>
      </c>
      <c r="N18" s="235">
        <v>2000</v>
      </c>
      <c r="O18" s="236">
        <f t="shared" si="1"/>
        <v>5000</v>
      </c>
      <c r="P18" s="235">
        <v>1000</v>
      </c>
      <c r="Q18" s="235">
        <v>2000</v>
      </c>
      <c r="R18" s="235">
        <v>2000</v>
      </c>
      <c r="S18" s="236">
        <f t="shared" si="2"/>
        <v>5000</v>
      </c>
      <c r="T18" s="235">
        <v>2000</v>
      </c>
      <c r="U18" s="235">
        <v>2000</v>
      </c>
      <c r="V18" s="235">
        <v>1000</v>
      </c>
      <c r="W18" s="238">
        <f t="shared" si="3"/>
        <v>5000</v>
      </c>
      <c r="X18" s="239">
        <f t="shared" si="4"/>
        <v>20000</v>
      </c>
      <c r="Y18" s="240"/>
      <c r="Z18" s="235">
        <v>2000</v>
      </c>
      <c r="AA18" s="235">
        <v>2000</v>
      </c>
      <c r="AB18" s="235"/>
      <c r="AC18" s="235"/>
      <c r="AD18" s="235"/>
      <c r="AE18" s="235"/>
      <c r="AF18" s="235"/>
      <c r="AG18" s="235"/>
      <c r="AH18" s="235"/>
      <c r="AI18" s="237"/>
      <c r="AJ18" s="237"/>
      <c r="AK18" s="237"/>
      <c r="AL18" s="241">
        <f t="shared" si="5"/>
        <v>4000</v>
      </c>
      <c r="AM18" s="234">
        <f t="shared" si="6"/>
        <v>20000</v>
      </c>
      <c r="AN18" s="242"/>
      <c r="AO18" s="233" t="s">
        <v>388</v>
      </c>
      <c r="AP18" s="233" t="s">
        <v>391</v>
      </c>
      <c r="AQ18" s="233" t="s">
        <v>48</v>
      </c>
      <c r="AR18" s="233" t="s">
        <v>52</v>
      </c>
      <c r="AS18" s="233" t="s">
        <v>59</v>
      </c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7.25" customHeight="1">
      <c r="A19" s="243"/>
      <c r="B19" s="233" t="s">
        <v>388</v>
      </c>
      <c r="C19" s="233" t="s">
        <v>391</v>
      </c>
      <c r="D19" s="233" t="s">
        <v>48</v>
      </c>
      <c r="E19" s="233" t="s">
        <v>52</v>
      </c>
      <c r="F19" s="233" t="s">
        <v>61</v>
      </c>
      <c r="G19" s="234">
        <v>38000</v>
      </c>
      <c r="H19" s="235">
        <v>1000</v>
      </c>
      <c r="I19" s="235">
        <v>3000</v>
      </c>
      <c r="J19" s="235">
        <v>5500</v>
      </c>
      <c r="K19" s="236">
        <f t="shared" si="0"/>
        <v>9500</v>
      </c>
      <c r="L19" s="235">
        <v>3000</v>
      </c>
      <c r="M19" s="235">
        <v>3000</v>
      </c>
      <c r="N19" s="235">
        <v>3500</v>
      </c>
      <c r="O19" s="236">
        <f t="shared" si="1"/>
        <v>9500</v>
      </c>
      <c r="P19" s="235">
        <v>3500</v>
      </c>
      <c r="Q19" s="235">
        <v>3000</v>
      </c>
      <c r="R19" s="235">
        <v>3000</v>
      </c>
      <c r="S19" s="236">
        <f t="shared" si="2"/>
        <v>9500</v>
      </c>
      <c r="T19" s="235">
        <v>3000</v>
      </c>
      <c r="U19" s="235">
        <v>3000</v>
      </c>
      <c r="V19" s="235">
        <v>3500</v>
      </c>
      <c r="W19" s="238">
        <f t="shared" si="3"/>
        <v>9500</v>
      </c>
      <c r="X19" s="239">
        <f t="shared" si="4"/>
        <v>38000</v>
      </c>
      <c r="Y19" s="240"/>
      <c r="Z19" s="235">
        <v>4000</v>
      </c>
      <c r="AA19" s="235">
        <v>3000</v>
      </c>
      <c r="AB19" s="235"/>
      <c r="AC19" s="235"/>
      <c r="AD19" s="235"/>
      <c r="AE19" s="235"/>
      <c r="AF19" s="235"/>
      <c r="AG19" s="235"/>
      <c r="AH19" s="235"/>
      <c r="AI19" s="237"/>
      <c r="AJ19" s="237"/>
      <c r="AK19" s="237"/>
      <c r="AL19" s="241">
        <f t="shared" si="5"/>
        <v>7000</v>
      </c>
      <c r="AM19" s="234">
        <f t="shared" si="6"/>
        <v>38000</v>
      </c>
      <c r="AN19" s="242"/>
      <c r="AO19" s="233" t="s">
        <v>388</v>
      </c>
      <c r="AP19" s="233" t="s">
        <v>391</v>
      </c>
      <c r="AQ19" s="233" t="s">
        <v>48</v>
      </c>
      <c r="AR19" s="233" t="s">
        <v>52</v>
      </c>
      <c r="AS19" s="233" t="s">
        <v>61</v>
      </c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7.25" customHeight="1">
      <c r="A20" s="243"/>
      <c r="B20" s="233" t="s">
        <v>388</v>
      </c>
      <c r="C20" s="233" t="s">
        <v>391</v>
      </c>
      <c r="D20" s="233" t="s">
        <v>48</v>
      </c>
      <c r="E20" s="233" t="s">
        <v>52</v>
      </c>
      <c r="F20" s="233" t="s">
        <v>63</v>
      </c>
      <c r="G20" s="234">
        <v>10000</v>
      </c>
      <c r="H20" s="235">
        <v>0</v>
      </c>
      <c r="I20" s="235">
        <v>0</v>
      </c>
      <c r="J20" s="235">
        <v>0</v>
      </c>
      <c r="K20" s="236">
        <f t="shared" si="0"/>
        <v>0</v>
      </c>
      <c r="L20" s="235">
        <v>0</v>
      </c>
      <c r="M20" s="235">
        <v>10000</v>
      </c>
      <c r="N20" s="235">
        <v>0</v>
      </c>
      <c r="O20" s="236">
        <f t="shared" si="1"/>
        <v>10000</v>
      </c>
      <c r="P20" s="235">
        <v>0</v>
      </c>
      <c r="Q20" s="235">
        <v>0</v>
      </c>
      <c r="R20" s="235">
        <v>0</v>
      </c>
      <c r="S20" s="236">
        <f t="shared" si="2"/>
        <v>0</v>
      </c>
      <c r="T20" s="245">
        <v>0</v>
      </c>
      <c r="U20" s="245">
        <v>0</v>
      </c>
      <c r="V20" s="245">
        <v>0</v>
      </c>
      <c r="W20" s="238">
        <f aca="true" t="shared" si="7" ref="W20:W29">SUM(T20:V20)</f>
        <v>0</v>
      </c>
      <c r="X20" s="239">
        <f t="shared" si="4"/>
        <v>10000</v>
      </c>
      <c r="Y20" s="240"/>
      <c r="Z20" s="235">
        <v>35000</v>
      </c>
      <c r="AA20" s="235"/>
      <c r="AB20" s="235"/>
      <c r="AC20" s="235"/>
      <c r="AD20" s="235"/>
      <c r="AE20" s="235"/>
      <c r="AF20" s="235"/>
      <c r="AG20" s="235"/>
      <c r="AH20" s="235"/>
      <c r="AI20" s="237"/>
      <c r="AJ20" s="237"/>
      <c r="AK20" s="237"/>
      <c r="AL20" s="241">
        <f t="shared" si="5"/>
        <v>35000</v>
      </c>
      <c r="AM20" s="234">
        <f t="shared" si="6"/>
        <v>10000</v>
      </c>
      <c r="AN20" s="242"/>
      <c r="AO20" s="233" t="s">
        <v>388</v>
      </c>
      <c r="AP20" s="233" t="s">
        <v>391</v>
      </c>
      <c r="AQ20" s="233" t="s">
        <v>48</v>
      </c>
      <c r="AR20" s="233" t="s">
        <v>52</v>
      </c>
      <c r="AS20" s="233" t="s">
        <v>63</v>
      </c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>
      <c r="A21" s="243"/>
      <c r="B21" s="233" t="s">
        <v>388</v>
      </c>
      <c r="C21" s="233" t="s">
        <v>391</v>
      </c>
      <c r="D21" s="233" t="s">
        <v>48</v>
      </c>
      <c r="E21" s="233" t="s">
        <v>52</v>
      </c>
      <c r="F21" s="233" t="s">
        <v>65</v>
      </c>
      <c r="G21" s="234">
        <v>160000</v>
      </c>
      <c r="H21" s="235">
        <v>13000</v>
      </c>
      <c r="I21" s="235">
        <v>13000</v>
      </c>
      <c r="J21" s="235">
        <v>14000</v>
      </c>
      <c r="K21" s="236">
        <f t="shared" si="0"/>
        <v>40000</v>
      </c>
      <c r="L21" s="235">
        <v>13000</v>
      </c>
      <c r="M21" s="235">
        <v>13000</v>
      </c>
      <c r="N21" s="235">
        <v>14000</v>
      </c>
      <c r="O21" s="236">
        <f t="shared" si="1"/>
        <v>40000</v>
      </c>
      <c r="P21" s="235">
        <v>13000</v>
      </c>
      <c r="Q21" s="235">
        <v>13000</v>
      </c>
      <c r="R21" s="235">
        <v>14000</v>
      </c>
      <c r="S21" s="236">
        <f t="shared" si="2"/>
        <v>40000</v>
      </c>
      <c r="T21" s="245">
        <v>13000</v>
      </c>
      <c r="U21" s="245">
        <v>13000</v>
      </c>
      <c r="V21" s="245">
        <v>14000</v>
      </c>
      <c r="W21" s="238">
        <f t="shared" si="7"/>
        <v>40000</v>
      </c>
      <c r="X21" s="239">
        <f t="shared" si="4"/>
        <v>160000</v>
      </c>
      <c r="Y21" s="240"/>
      <c r="Z21" s="235">
        <v>11000</v>
      </c>
      <c r="AA21" s="235">
        <v>11000</v>
      </c>
      <c r="AB21" s="235"/>
      <c r="AC21" s="235"/>
      <c r="AD21" s="235"/>
      <c r="AE21" s="235"/>
      <c r="AF21" s="235"/>
      <c r="AG21" s="235"/>
      <c r="AH21" s="235"/>
      <c r="AI21" s="237"/>
      <c r="AJ21" s="237"/>
      <c r="AK21" s="237"/>
      <c r="AL21" s="241">
        <f t="shared" si="5"/>
        <v>22000</v>
      </c>
      <c r="AM21" s="234">
        <f t="shared" si="6"/>
        <v>160000</v>
      </c>
      <c r="AN21" s="242"/>
      <c r="AO21" s="233" t="s">
        <v>388</v>
      </c>
      <c r="AP21" s="233" t="s">
        <v>391</v>
      </c>
      <c r="AQ21" s="233" t="s">
        <v>48</v>
      </c>
      <c r="AR21" s="233" t="s">
        <v>52</v>
      </c>
      <c r="AS21" s="233" t="s">
        <v>65</v>
      </c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7.25" customHeight="1">
      <c r="A22" s="243"/>
      <c r="B22" s="233" t="s">
        <v>388</v>
      </c>
      <c r="C22" s="233" t="s">
        <v>391</v>
      </c>
      <c r="D22" s="233" t="s">
        <v>48</v>
      </c>
      <c r="E22" s="233" t="s">
        <v>73</v>
      </c>
      <c r="F22" s="233" t="s">
        <v>74</v>
      </c>
      <c r="G22" s="234">
        <v>6000</v>
      </c>
      <c r="H22" s="235">
        <v>0</v>
      </c>
      <c r="I22" s="235">
        <v>500</v>
      </c>
      <c r="J22" s="235">
        <v>1000</v>
      </c>
      <c r="K22" s="236">
        <f t="shared" si="0"/>
        <v>1500</v>
      </c>
      <c r="L22" s="235">
        <v>0</v>
      </c>
      <c r="M22" s="235">
        <v>1500</v>
      </c>
      <c r="N22" s="235">
        <v>0</v>
      </c>
      <c r="O22" s="236">
        <f t="shared" si="1"/>
        <v>1500</v>
      </c>
      <c r="P22" s="235">
        <v>0</v>
      </c>
      <c r="Q22" s="235">
        <v>1500</v>
      </c>
      <c r="R22" s="235">
        <v>0</v>
      </c>
      <c r="S22" s="236">
        <f t="shared" si="2"/>
        <v>1500</v>
      </c>
      <c r="T22" s="247">
        <v>0</v>
      </c>
      <c r="U22" s="247">
        <v>0</v>
      </c>
      <c r="V22" s="247">
        <v>1500</v>
      </c>
      <c r="W22" s="238">
        <f t="shared" si="7"/>
        <v>1500</v>
      </c>
      <c r="X22" s="239">
        <f t="shared" si="4"/>
        <v>6000</v>
      </c>
      <c r="Y22" s="248"/>
      <c r="Z22" s="235">
        <v>3000</v>
      </c>
      <c r="AA22" s="235"/>
      <c r="AB22" s="235"/>
      <c r="AC22" s="235"/>
      <c r="AD22" s="235"/>
      <c r="AE22" s="235"/>
      <c r="AF22" s="235"/>
      <c r="AG22" s="235"/>
      <c r="AH22" s="235"/>
      <c r="AI22" s="237"/>
      <c r="AJ22" s="237"/>
      <c r="AK22" s="237"/>
      <c r="AL22" s="241">
        <f t="shared" si="5"/>
        <v>3000</v>
      </c>
      <c r="AM22" s="234">
        <f t="shared" si="6"/>
        <v>6000</v>
      </c>
      <c r="AN22" s="242"/>
      <c r="AO22" s="233" t="s">
        <v>388</v>
      </c>
      <c r="AP22" s="233" t="s">
        <v>391</v>
      </c>
      <c r="AQ22" s="233" t="s">
        <v>48</v>
      </c>
      <c r="AR22" s="233" t="s">
        <v>73</v>
      </c>
      <c r="AS22" s="233" t="s">
        <v>74</v>
      </c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7.25" customHeight="1">
      <c r="A23" s="243"/>
      <c r="B23" s="233" t="s">
        <v>388</v>
      </c>
      <c r="C23" s="233" t="s">
        <v>391</v>
      </c>
      <c r="D23" s="233" t="s">
        <v>48</v>
      </c>
      <c r="E23" s="233" t="s">
        <v>76</v>
      </c>
      <c r="F23" s="233" t="s">
        <v>74</v>
      </c>
      <c r="G23" s="234">
        <v>3500</v>
      </c>
      <c r="H23" s="235">
        <v>0</v>
      </c>
      <c r="I23" s="235">
        <v>1250</v>
      </c>
      <c r="J23" s="235">
        <v>0</v>
      </c>
      <c r="K23" s="236">
        <f t="shared" si="0"/>
        <v>1250</v>
      </c>
      <c r="L23" s="235">
        <v>0</v>
      </c>
      <c r="M23" s="235">
        <v>750</v>
      </c>
      <c r="N23" s="235">
        <v>0</v>
      </c>
      <c r="O23" s="236">
        <f t="shared" si="1"/>
        <v>750</v>
      </c>
      <c r="P23" s="235">
        <v>0</v>
      </c>
      <c r="Q23" s="235">
        <v>0</v>
      </c>
      <c r="R23" s="235">
        <v>750</v>
      </c>
      <c r="S23" s="236">
        <f t="shared" si="2"/>
        <v>750</v>
      </c>
      <c r="T23" s="247">
        <v>750</v>
      </c>
      <c r="U23" s="247">
        <v>0</v>
      </c>
      <c r="V23" s="247">
        <v>0</v>
      </c>
      <c r="W23" s="238">
        <f t="shared" si="7"/>
        <v>750</v>
      </c>
      <c r="X23" s="239">
        <f t="shared" si="4"/>
        <v>3500</v>
      </c>
      <c r="Y23" s="248"/>
      <c r="Z23" s="235">
        <v>3000</v>
      </c>
      <c r="AA23" s="235"/>
      <c r="AB23" s="235"/>
      <c r="AC23" s="235"/>
      <c r="AD23" s="235"/>
      <c r="AE23" s="235"/>
      <c r="AF23" s="235"/>
      <c r="AG23" s="235"/>
      <c r="AH23" s="235"/>
      <c r="AI23" s="237"/>
      <c r="AJ23" s="237"/>
      <c r="AK23" s="237"/>
      <c r="AL23" s="241">
        <f t="shared" si="5"/>
        <v>3000</v>
      </c>
      <c r="AM23" s="234">
        <f t="shared" si="6"/>
        <v>3500</v>
      </c>
      <c r="AN23" s="242"/>
      <c r="AO23" s="233" t="s">
        <v>388</v>
      </c>
      <c r="AP23" s="233" t="s">
        <v>391</v>
      </c>
      <c r="AQ23" s="233" t="s">
        <v>48</v>
      </c>
      <c r="AR23" s="233" t="s">
        <v>76</v>
      </c>
      <c r="AS23" s="233" t="s">
        <v>74</v>
      </c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6.5" customHeight="1">
      <c r="A24" s="243"/>
      <c r="B24" s="233" t="s">
        <v>388</v>
      </c>
      <c r="C24" s="233" t="s">
        <v>391</v>
      </c>
      <c r="D24" s="233" t="s">
        <v>48</v>
      </c>
      <c r="E24" s="233" t="s">
        <v>82</v>
      </c>
      <c r="F24" s="233" t="s">
        <v>74</v>
      </c>
      <c r="G24" s="234">
        <v>1700</v>
      </c>
      <c r="H24" s="235">
        <v>0</v>
      </c>
      <c r="I24" s="235">
        <v>0</v>
      </c>
      <c r="J24" s="235">
        <v>750</v>
      </c>
      <c r="K24" s="236">
        <f t="shared" si="0"/>
        <v>750</v>
      </c>
      <c r="L24" s="235">
        <v>0</v>
      </c>
      <c r="M24" s="235"/>
      <c r="N24" s="235">
        <v>0</v>
      </c>
      <c r="O24" s="236">
        <f t="shared" si="1"/>
        <v>0</v>
      </c>
      <c r="P24" s="235">
        <v>0</v>
      </c>
      <c r="Q24" s="235">
        <v>200</v>
      </c>
      <c r="R24" s="235">
        <v>0</v>
      </c>
      <c r="S24" s="236">
        <f t="shared" si="2"/>
        <v>200</v>
      </c>
      <c r="T24" s="245">
        <v>0</v>
      </c>
      <c r="U24" s="245">
        <v>0</v>
      </c>
      <c r="V24" s="245">
        <v>750</v>
      </c>
      <c r="W24" s="238">
        <f t="shared" si="7"/>
        <v>750</v>
      </c>
      <c r="X24" s="239">
        <f t="shared" si="4"/>
        <v>1700</v>
      </c>
      <c r="Y24" s="248"/>
      <c r="Z24" s="235"/>
      <c r="AA24" s="235"/>
      <c r="AB24" s="235"/>
      <c r="AC24" s="235"/>
      <c r="AD24" s="235"/>
      <c r="AE24" s="235"/>
      <c r="AF24" s="235"/>
      <c r="AG24" s="235"/>
      <c r="AH24" s="235"/>
      <c r="AI24" s="237"/>
      <c r="AJ24" s="237"/>
      <c r="AK24" s="237"/>
      <c r="AL24" s="241"/>
      <c r="AM24" s="234">
        <f t="shared" si="6"/>
        <v>1700</v>
      </c>
      <c r="AN24" s="242"/>
      <c r="AO24" s="233" t="s">
        <v>388</v>
      </c>
      <c r="AP24" s="233" t="s">
        <v>391</v>
      </c>
      <c r="AQ24" s="233" t="s">
        <v>48</v>
      </c>
      <c r="AR24" s="233" t="s">
        <v>82</v>
      </c>
      <c r="AS24" s="233" t="s">
        <v>74</v>
      </c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6.5" customHeight="1">
      <c r="A25" s="243"/>
      <c r="B25" s="233" t="s">
        <v>388</v>
      </c>
      <c r="C25" s="233" t="s">
        <v>391</v>
      </c>
      <c r="D25" s="233" t="s">
        <v>48</v>
      </c>
      <c r="E25" s="233" t="s">
        <v>82</v>
      </c>
      <c r="F25" s="233" t="s">
        <v>84</v>
      </c>
      <c r="G25" s="234">
        <v>800</v>
      </c>
      <c r="H25" s="235"/>
      <c r="I25" s="235"/>
      <c r="J25" s="235"/>
      <c r="K25" s="236">
        <f t="shared" si="0"/>
        <v>0</v>
      </c>
      <c r="L25" s="235">
        <v>750</v>
      </c>
      <c r="M25" s="235"/>
      <c r="N25" s="235"/>
      <c r="O25" s="236">
        <f t="shared" si="1"/>
        <v>750</v>
      </c>
      <c r="P25" s="235"/>
      <c r="Q25" s="235">
        <v>50</v>
      </c>
      <c r="R25" s="235"/>
      <c r="S25" s="236">
        <f t="shared" si="2"/>
        <v>50</v>
      </c>
      <c r="T25" s="245"/>
      <c r="U25" s="245"/>
      <c r="V25" s="245"/>
      <c r="W25" s="238">
        <f t="shared" si="7"/>
        <v>0</v>
      </c>
      <c r="X25" s="239">
        <f t="shared" si="4"/>
        <v>800</v>
      </c>
      <c r="Y25" s="248"/>
      <c r="Z25" s="235"/>
      <c r="AA25" s="235"/>
      <c r="AB25" s="235"/>
      <c r="AC25" s="235"/>
      <c r="AD25" s="235"/>
      <c r="AE25" s="235"/>
      <c r="AF25" s="235"/>
      <c r="AG25" s="235"/>
      <c r="AH25" s="235"/>
      <c r="AI25" s="237"/>
      <c r="AJ25" s="237"/>
      <c r="AK25" s="237"/>
      <c r="AL25" s="241"/>
      <c r="AM25" s="234">
        <f t="shared" si="6"/>
        <v>800</v>
      </c>
      <c r="AN25" s="242"/>
      <c r="AO25" s="233" t="s">
        <v>388</v>
      </c>
      <c r="AP25" s="233" t="s">
        <v>391</v>
      </c>
      <c r="AQ25" s="233" t="s">
        <v>48</v>
      </c>
      <c r="AR25" s="233" t="s">
        <v>82</v>
      </c>
      <c r="AS25" s="233" t="s">
        <v>84</v>
      </c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7.25" customHeight="1">
      <c r="A26" s="243"/>
      <c r="B26" s="233" t="s">
        <v>388</v>
      </c>
      <c r="C26" s="233" t="s">
        <v>392</v>
      </c>
      <c r="D26" s="233" t="s">
        <v>94</v>
      </c>
      <c r="E26" s="233" t="s">
        <v>91</v>
      </c>
      <c r="F26" s="233" t="s">
        <v>92</v>
      </c>
      <c r="G26" s="234">
        <v>198000</v>
      </c>
      <c r="H26" s="235">
        <v>0</v>
      </c>
      <c r="I26" s="235">
        <v>0</v>
      </c>
      <c r="J26" s="235">
        <v>0</v>
      </c>
      <c r="K26" s="236">
        <f t="shared" si="0"/>
        <v>0</v>
      </c>
      <c r="L26" s="235">
        <v>0</v>
      </c>
      <c r="M26" s="235">
        <v>0</v>
      </c>
      <c r="N26" s="235">
        <v>0</v>
      </c>
      <c r="O26" s="236">
        <f t="shared" si="1"/>
        <v>0</v>
      </c>
      <c r="P26" s="235">
        <v>0</v>
      </c>
      <c r="Q26" s="235">
        <v>198000</v>
      </c>
      <c r="R26" s="235">
        <v>0</v>
      </c>
      <c r="S26" s="236">
        <f t="shared" si="2"/>
        <v>198000</v>
      </c>
      <c r="T26" s="245">
        <v>0</v>
      </c>
      <c r="U26" s="245">
        <v>0</v>
      </c>
      <c r="V26" s="245">
        <v>0</v>
      </c>
      <c r="W26" s="238">
        <f t="shared" si="7"/>
        <v>0</v>
      </c>
      <c r="X26" s="239">
        <f t="shared" si="4"/>
        <v>198000</v>
      </c>
      <c r="Y26" s="248"/>
      <c r="Z26" s="235"/>
      <c r="AA26" s="235"/>
      <c r="AB26" s="235"/>
      <c r="AC26" s="235"/>
      <c r="AD26" s="235"/>
      <c r="AE26" s="235"/>
      <c r="AF26" s="235"/>
      <c r="AG26" s="235"/>
      <c r="AH26" s="235"/>
      <c r="AI26" s="237"/>
      <c r="AJ26" s="237"/>
      <c r="AK26" s="237"/>
      <c r="AL26" s="241">
        <f aca="true" t="shared" si="8" ref="AL26:AL30">SUM(Z26:AK26)</f>
        <v>0</v>
      </c>
      <c r="AM26" s="234">
        <f t="shared" si="6"/>
        <v>198000</v>
      </c>
      <c r="AN26" s="242"/>
      <c r="AO26" s="233" t="s">
        <v>388</v>
      </c>
      <c r="AP26" s="233" t="s">
        <v>392</v>
      </c>
      <c r="AQ26" s="233" t="s">
        <v>94</v>
      </c>
      <c r="AR26" s="233" t="s">
        <v>91</v>
      </c>
      <c r="AS26" s="233" t="s">
        <v>92</v>
      </c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7.25" customHeight="1">
      <c r="A27" s="243"/>
      <c r="B27" s="233" t="s">
        <v>388</v>
      </c>
      <c r="C27" s="233" t="s">
        <v>393</v>
      </c>
      <c r="D27" s="233" t="s">
        <v>100</v>
      </c>
      <c r="E27" s="233" t="s">
        <v>101</v>
      </c>
      <c r="F27" s="233" t="s">
        <v>92</v>
      </c>
      <c r="G27" s="234">
        <v>8000</v>
      </c>
      <c r="H27" s="235">
        <v>0</v>
      </c>
      <c r="I27" s="235">
        <v>0</v>
      </c>
      <c r="J27" s="235">
        <v>0</v>
      </c>
      <c r="K27" s="236">
        <f t="shared" si="0"/>
        <v>0</v>
      </c>
      <c r="L27" s="235"/>
      <c r="M27" s="235">
        <v>0</v>
      </c>
      <c r="N27" s="235">
        <v>0</v>
      </c>
      <c r="O27" s="236">
        <f aca="true" t="shared" si="9" ref="O27:O53">SUM(L27:N27)</f>
        <v>0</v>
      </c>
      <c r="P27" s="235">
        <v>0</v>
      </c>
      <c r="Q27" s="235">
        <v>0</v>
      </c>
      <c r="R27" s="235">
        <v>0</v>
      </c>
      <c r="S27" s="236">
        <f t="shared" si="2"/>
        <v>0</v>
      </c>
      <c r="T27" s="245">
        <v>0</v>
      </c>
      <c r="U27" s="245">
        <v>0</v>
      </c>
      <c r="V27" s="245">
        <v>8000</v>
      </c>
      <c r="W27" s="238">
        <f t="shared" si="7"/>
        <v>8000</v>
      </c>
      <c r="X27" s="239">
        <f t="shared" si="4"/>
        <v>8000</v>
      </c>
      <c r="Y27" s="248"/>
      <c r="Z27" s="235"/>
      <c r="AA27" s="235"/>
      <c r="AB27" s="235"/>
      <c r="AC27" s="235"/>
      <c r="AD27" s="235"/>
      <c r="AE27" s="235"/>
      <c r="AF27" s="235"/>
      <c r="AG27" s="235"/>
      <c r="AH27" s="235"/>
      <c r="AI27" s="237"/>
      <c r="AJ27" s="237"/>
      <c r="AK27" s="237"/>
      <c r="AL27" s="241">
        <f t="shared" si="8"/>
        <v>0</v>
      </c>
      <c r="AM27" s="234">
        <f t="shared" si="6"/>
        <v>8000</v>
      </c>
      <c r="AN27" s="242"/>
      <c r="AO27" s="233" t="s">
        <v>388</v>
      </c>
      <c r="AP27" s="233" t="s">
        <v>393</v>
      </c>
      <c r="AQ27" s="233" t="s">
        <v>100</v>
      </c>
      <c r="AR27" s="233" t="s">
        <v>101</v>
      </c>
      <c r="AS27" s="233" t="s">
        <v>92</v>
      </c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.25" customHeight="1">
      <c r="A28" s="243"/>
      <c r="B28" s="233" t="s">
        <v>388</v>
      </c>
      <c r="C28" s="233" t="s">
        <v>394</v>
      </c>
      <c r="D28" s="233" t="s">
        <v>106</v>
      </c>
      <c r="E28" s="233" t="s">
        <v>52</v>
      </c>
      <c r="F28" s="233" t="s">
        <v>61</v>
      </c>
      <c r="G28" s="234">
        <f aca="true" t="shared" si="10" ref="G28:G30">AM28</f>
        <v>280000</v>
      </c>
      <c r="H28" s="235">
        <v>15000</v>
      </c>
      <c r="I28" s="235">
        <v>10398</v>
      </c>
      <c r="J28" s="235">
        <v>40000</v>
      </c>
      <c r="K28" s="236">
        <f t="shared" si="0"/>
        <v>65398</v>
      </c>
      <c r="L28" s="235">
        <v>30000</v>
      </c>
      <c r="M28" s="235">
        <v>30000</v>
      </c>
      <c r="N28" s="235">
        <v>21361</v>
      </c>
      <c r="O28" s="236">
        <f t="shared" si="9"/>
        <v>81361</v>
      </c>
      <c r="P28" s="235">
        <v>31500</v>
      </c>
      <c r="Q28" s="235">
        <v>30500</v>
      </c>
      <c r="R28" s="235">
        <v>20361</v>
      </c>
      <c r="S28" s="236">
        <f t="shared" si="2"/>
        <v>82361</v>
      </c>
      <c r="T28" s="235">
        <v>15000</v>
      </c>
      <c r="U28" s="235">
        <v>15000</v>
      </c>
      <c r="V28" s="235">
        <v>20880</v>
      </c>
      <c r="W28" s="238">
        <f t="shared" si="7"/>
        <v>50880</v>
      </c>
      <c r="X28" s="249">
        <f t="shared" si="4"/>
        <v>280000</v>
      </c>
      <c r="Y28" s="248"/>
      <c r="Z28" s="235">
        <v>15000</v>
      </c>
      <c r="AA28" s="235">
        <v>15000</v>
      </c>
      <c r="AB28" s="235"/>
      <c r="AC28" s="235"/>
      <c r="AD28" s="235"/>
      <c r="AE28" s="235"/>
      <c r="AF28" s="235"/>
      <c r="AG28" s="235"/>
      <c r="AH28" s="235"/>
      <c r="AI28" s="237"/>
      <c r="AJ28" s="250"/>
      <c r="AK28" s="237"/>
      <c r="AL28" s="241">
        <f t="shared" si="8"/>
        <v>30000</v>
      </c>
      <c r="AM28" s="234">
        <f aca="true" t="shared" si="11" ref="AM28:AM30">X28</f>
        <v>280000</v>
      </c>
      <c r="AN28" s="242"/>
      <c r="AO28" s="233" t="s">
        <v>388</v>
      </c>
      <c r="AP28" s="233" t="s">
        <v>394</v>
      </c>
      <c r="AQ28" s="233" t="s">
        <v>106</v>
      </c>
      <c r="AR28" s="233" t="s">
        <v>52</v>
      </c>
      <c r="AS28" s="233" t="s">
        <v>61</v>
      </c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7.25" customHeight="1">
      <c r="A29" s="243"/>
      <c r="B29" s="233" t="s">
        <v>388</v>
      </c>
      <c r="C29" s="233" t="s">
        <v>394</v>
      </c>
      <c r="D29" s="233" t="s">
        <v>106</v>
      </c>
      <c r="E29" s="233" t="s">
        <v>52</v>
      </c>
      <c r="F29" s="233" t="s">
        <v>65</v>
      </c>
      <c r="G29" s="234">
        <f t="shared" si="10"/>
        <v>10000</v>
      </c>
      <c r="H29" s="235">
        <v>0</v>
      </c>
      <c r="I29" s="235">
        <v>0</v>
      </c>
      <c r="J29" s="235">
        <v>2000</v>
      </c>
      <c r="K29" s="236">
        <f t="shared" si="0"/>
        <v>2000</v>
      </c>
      <c r="L29" s="235">
        <v>0</v>
      </c>
      <c r="M29" s="235">
        <v>5000</v>
      </c>
      <c r="N29" s="235">
        <v>0</v>
      </c>
      <c r="O29" s="236">
        <f t="shared" si="9"/>
        <v>5000</v>
      </c>
      <c r="P29" s="235">
        <v>0</v>
      </c>
      <c r="Q29" s="235">
        <v>0</v>
      </c>
      <c r="R29" s="235">
        <v>2000</v>
      </c>
      <c r="S29" s="236">
        <f t="shared" si="2"/>
        <v>2000</v>
      </c>
      <c r="T29" s="245">
        <v>0</v>
      </c>
      <c r="U29" s="245">
        <v>0</v>
      </c>
      <c r="V29" s="245">
        <v>1000</v>
      </c>
      <c r="W29" s="238">
        <f t="shared" si="7"/>
        <v>1000</v>
      </c>
      <c r="X29" s="239">
        <f t="shared" si="4"/>
        <v>10000</v>
      </c>
      <c r="Y29" s="248"/>
      <c r="Z29" s="235">
        <v>1500</v>
      </c>
      <c r="AA29" s="235"/>
      <c r="AB29" s="235"/>
      <c r="AC29" s="235"/>
      <c r="AD29" s="235"/>
      <c r="AE29" s="235"/>
      <c r="AF29" s="235"/>
      <c r="AG29" s="235"/>
      <c r="AH29" s="235"/>
      <c r="AI29" s="237"/>
      <c r="AJ29" s="237"/>
      <c r="AK29" s="237"/>
      <c r="AL29" s="241">
        <f t="shared" si="8"/>
        <v>1500</v>
      </c>
      <c r="AM29" s="234">
        <f t="shared" si="11"/>
        <v>10000</v>
      </c>
      <c r="AN29" s="242"/>
      <c r="AO29" s="233" t="s">
        <v>388</v>
      </c>
      <c r="AP29" s="233" t="s">
        <v>394</v>
      </c>
      <c r="AQ29" s="233" t="s">
        <v>106</v>
      </c>
      <c r="AR29" s="233" t="s">
        <v>52</v>
      </c>
      <c r="AS29" s="233" t="s">
        <v>65</v>
      </c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7.25" customHeight="1">
      <c r="A30" s="243"/>
      <c r="B30" s="233" t="s">
        <v>388</v>
      </c>
      <c r="C30" s="233" t="s">
        <v>394</v>
      </c>
      <c r="D30" s="233" t="s">
        <v>106</v>
      </c>
      <c r="E30" s="233" t="s">
        <v>73</v>
      </c>
      <c r="F30" s="233" t="s">
        <v>74</v>
      </c>
      <c r="G30" s="234">
        <f t="shared" si="10"/>
        <v>17431</v>
      </c>
      <c r="H30" s="235">
        <v>17431</v>
      </c>
      <c r="I30" s="235">
        <v>0</v>
      </c>
      <c r="J30" s="235">
        <v>0</v>
      </c>
      <c r="K30" s="236">
        <f t="shared" si="0"/>
        <v>17431</v>
      </c>
      <c r="L30" s="235">
        <v>0</v>
      </c>
      <c r="M30" s="235">
        <v>0</v>
      </c>
      <c r="N30" s="235">
        <v>0</v>
      </c>
      <c r="O30" s="236">
        <f t="shared" si="9"/>
        <v>0</v>
      </c>
      <c r="P30" s="235">
        <v>0</v>
      </c>
      <c r="Q30" s="235">
        <v>0</v>
      </c>
      <c r="R30" s="235">
        <v>0</v>
      </c>
      <c r="S30" s="236">
        <f t="shared" si="2"/>
        <v>0</v>
      </c>
      <c r="T30" s="245">
        <v>0</v>
      </c>
      <c r="U30" s="245">
        <v>0</v>
      </c>
      <c r="V30" s="245">
        <v>0</v>
      </c>
      <c r="W30" s="238">
        <v>0</v>
      </c>
      <c r="X30" s="239">
        <f t="shared" si="4"/>
        <v>17431</v>
      </c>
      <c r="Y30" s="248"/>
      <c r="Z30" s="235">
        <v>15800</v>
      </c>
      <c r="AA30" s="235"/>
      <c r="AB30" s="235"/>
      <c r="AC30" s="235"/>
      <c r="AD30" s="235"/>
      <c r="AE30" s="235"/>
      <c r="AF30" s="235"/>
      <c r="AG30" s="235"/>
      <c r="AH30" s="235"/>
      <c r="AI30" s="237"/>
      <c r="AJ30" s="237"/>
      <c r="AK30" s="237"/>
      <c r="AL30" s="241">
        <f t="shared" si="8"/>
        <v>15800</v>
      </c>
      <c r="AM30" s="234">
        <f t="shared" si="11"/>
        <v>17431</v>
      </c>
      <c r="AN30" s="242"/>
      <c r="AO30" s="233" t="s">
        <v>388</v>
      </c>
      <c r="AP30" s="233" t="s">
        <v>394</v>
      </c>
      <c r="AQ30" s="233" t="s">
        <v>106</v>
      </c>
      <c r="AR30" s="233" t="s">
        <v>73</v>
      </c>
      <c r="AS30" s="233" t="s">
        <v>74</v>
      </c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7.25" customHeight="1">
      <c r="A31" s="243"/>
      <c r="B31" s="233" t="s">
        <v>388</v>
      </c>
      <c r="C31" s="233" t="s">
        <v>394</v>
      </c>
      <c r="D31" s="233" t="s">
        <v>106</v>
      </c>
      <c r="E31" s="233" t="s">
        <v>82</v>
      </c>
      <c r="F31" s="233" t="s">
        <v>92</v>
      </c>
      <c r="G31" s="234">
        <v>4000</v>
      </c>
      <c r="H31" s="235">
        <v>0</v>
      </c>
      <c r="I31" s="235">
        <v>0</v>
      </c>
      <c r="J31" s="235">
        <v>0</v>
      </c>
      <c r="K31" s="236">
        <f t="shared" si="0"/>
        <v>0</v>
      </c>
      <c r="L31" s="235">
        <v>0</v>
      </c>
      <c r="M31" s="235">
        <v>0</v>
      </c>
      <c r="N31" s="235">
        <v>4000</v>
      </c>
      <c r="O31" s="236">
        <f t="shared" si="9"/>
        <v>4000</v>
      </c>
      <c r="P31" s="235">
        <v>0</v>
      </c>
      <c r="Q31" s="235">
        <v>0</v>
      </c>
      <c r="R31" s="235">
        <v>0</v>
      </c>
      <c r="S31" s="236">
        <f t="shared" si="2"/>
        <v>0</v>
      </c>
      <c r="T31" s="245">
        <v>0</v>
      </c>
      <c r="U31" s="245">
        <v>0</v>
      </c>
      <c r="V31" s="245">
        <v>0</v>
      </c>
      <c r="W31" s="238">
        <f aca="true" t="shared" si="12" ref="W31:W53">SUM(T31:V31)</f>
        <v>0</v>
      </c>
      <c r="X31" s="239">
        <f t="shared" si="4"/>
        <v>4000</v>
      </c>
      <c r="Y31" s="239">
        <f>SUM(L31+P31+T31+X31)</f>
        <v>4000</v>
      </c>
      <c r="Z31" s="239">
        <f>SUM(M31+Q31+U31+Y31)</f>
        <v>4000</v>
      </c>
      <c r="AA31" s="239">
        <f>SUM(N31+R31+V31+Z31)</f>
        <v>8000</v>
      </c>
      <c r="AB31" s="239">
        <f>SUM(O31+S31+W31+AA31)</f>
        <v>12000</v>
      </c>
      <c r="AC31" s="239">
        <f>SUM(P31+T31+X31+AB31)</f>
        <v>16000</v>
      </c>
      <c r="AD31" s="239">
        <f>SUM(Q31+U31+Y31+AC31)</f>
        <v>20000</v>
      </c>
      <c r="AE31" s="239">
        <f>SUM(R31+V31+Z31+AD31)</f>
        <v>24000</v>
      </c>
      <c r="AF31" s="239">
        <f>SUM(S31+W31+AA31+AE31)</f>
        <v>32000</v>
      </c>
      <c r="AG31" s="239">
        <f>SUM(T31+X31+AB31+AF31)</f>
        <v>48000</v>
      </c>
      <c r="AH31" s="239">
        <f>SUM(U31+Y31+AC31+AG31)</f>
        <v>68000</v>
      </c>
      <c r="AI31" s="239">
        <f>SUM(V31+Z31+AD31+AH31)</f>
        <v>92000</v>
      </c>
      <c r="AJ31" s="239">
        <f>SUM(W31+AA31+AE31+AI31)</f>
        <v>124000</v>
      </c>
      <c r="AK31" s="239">
        <f>SUM(X31+AB31+AF31+AJ31)</f>
        <v>172000</v>
      </c>
      <c r="AL31" s="239">
        <f>SUM(Y31+AC31+AG31+AK31)</f>
        <v>240000</v>
      </c>
      <c r="AM31" s="234">
        <f aca="true" t="shared" si="13" ref="AM31:AM46">G31</f>
        <v>4000</v>
      </c>
      <c r="AN31" s="242"/>
      <c r="AO31" s="233" t="s">
        <v>388</v>
      </c>
      <c r="AP31" s="233" t="s">
        <v>394</v>
      </c>
      <c r="AQ31" s="233" t="s">
        <v>106</v>
      </c>
      <c r="AR31" s="233" t="s">
        <v>82</v>
      </c>
      <c r="AS31" s="233" t="s">
        <v>92</v>
      </c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7.25" customHeight="1">
      <c r="A32" s="243"/>
      <c r="B32" s="233" t="s">
        <v>388</v>
      </c>
      <c r="C32" s="233" t="s">
        <v>394</v>
      </c>
      <c r="D32" s="233" t="s">
        <v>113</v>
      </c>
      <c r="E32" s="233" t="s">
        <v>52</v>
      </c>
      <c r="F32" s="233" t="s">
        <v>61</v>
      </c>
      <c r="G32" s="234">
        <v>50000</v>
      </c>
      <c r="H32" s="235">
        <v>0</v>
      </c>
      <c r="I32" s="235">
        <v>0</v>
      </c>
      <c r="J32" s="235"/>
      <c r="K32" s="236">
        <v>0</v>
      </c>
      <c r="L32" s="235">
        <v>0</v>
      </c>
      <c r="M32" s="235">
        <v>0</v>
      </c>
      <c r="N32" s="235">
        <v>0</v>
      </c>
      <c r="O32" s="236">
        <f t="shared" si="9"/>
        <v>0</v>
      </c>
      <c r="P32" s="235">
        <v>0</v>
      </c>
      <c r="Q32" s="235">
        <v>0</v>
      </c>
      <c r="R32" s="235">
        <v>0</v>
      </c>
      <c r="S32" s="236">
        <v>0</v>
      </c>
      <c r="T32" s="245">
        <v>0</v>
      </c>
      <c r="U32" s="245">
        <v>0</v>
      </c>
      <c r="V32" s="245">
        <v>50000</v>
      </c>
      <c r="W32" s="238">
        <f t="shared" si="12"/>
        <v>50000</v>
      </c>
      <c r="X32" s="239">
        <f t="shared" si="4"/>
        <v>50000</v>
      </c>
      <c r="Y32" s="248"/>
      <c r="Z32" s="235"/>
      <c r="AA32" s="235"/>
      <c r="AB32" s="235"/>
      <c r="AC32" s="235"/>
      <c r="AD32" s="235"/>
      <c r="AE32" s="235"/>
      <c r="AF32" s="235"/>
      <c r="AG32" s="235"/>
      <c r="AH32" s="235"/>
      <c r="AI32" s="237"/>
      <c r="AJ32" s="237"/>
      <c r="AK32" s="237"/>
      <c r="AL32" s="241"/>
      <c r="AM32" s="234">
        <f t="shared" si="13"/>
        <v>50000</v>
      </c>
      <c r="AN32" s="242"/>
      <c r="AO32" s="233" t="s">
        <v>388</v>
      </c>
      <c r="AP32" s="233" t="s">
        <v>394</v>
      </c>
      <c r="AQ32" s="233" t="s">
        <v>113</v>
      </c>
      <c r="AR32" s="233" t="s">
        <v>52</v>
      </c>
      <c r="AS32" s="233" t="s">
        <v>61</v>
      </c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7.25" customHeight="1">
      <c r="A33" s="243"/>
      <c r="B33" s="233" t="s">
        <v>388</v>
      </c>
      <c r="C33" s="233" t="s">
        <v>394</v>
      </c>
      <c r="D33" s="233" t="s">
        <v>115</v>
      </c>
      <c r="E33" s="233" t="s">
        <v>52</v>
      </c>
      <c r="F33" s="233" t="s">
        <v>53</v>
      </c>
      <c r="G33" s="234">
        <f>X33</f>
        <v>8850</v>
      </c>
      <c r="H33" s="235">
        <v>0</v>
      </c>
      <c r="I33" s="235">
        <v>0</v>
      </c>
      <c r="J33" s="235">
        <v>0</v>
      </c>
      <c r="K33" s="236">
        <f aca="true" t="shared" si="14" ref="K33:K70">H33+I33+J33</f>
        <v>0</v>
      </c>
      <c r="L33" s="235">
        <v>0</v>
      </c>
      <c r="M33" s="235">
        <v>0</v>
      </c>
      <c r="N33" s="235">
        <v>0</v>
      </c>
      <c r="O33" s="236">
        <f t="shared" si="9"/>
        <v>0</v>
      </c>
      <c r="P33" s="235">
        <v>0</v>
      </c>
      <c r="Q33" s="235">
        <v>0</v>
      </c>
      <c r="R33" s="235">
        <v>0</v>
      </c>
      <c r="S33" s="236">
        <f aca="true" t="shared" si="15" ref="S33:S53">P33+Q33+R33</f>
        <v>0</v>
      </c>
      <c r="T33" s="245">
        <v>2950</v>
      </c>
      <c r="U33" s="245">
        <v>2950</v>
      </c>
      <c r="V33" s="245">
        <v>2950</v>
      </c>
      <c r="W33" s="238">
        <f t="shared" si="12"/>
        <v>8850</v>
      </c>
      <c r="X33" s="239">
        <f t="shared" si="4"/>
        <v>8850</v>
      </c>
      <c r="Y33" s="248"/>
      <c r="Z33" s="235"/>
      <c r="AA33" s="235">
        <v>6300</v>
      </c>
      <c r="AB33" s="235"/>
      <c r="AC33" s="235"/>
      <c r="AD33" s="235"/>
      <c r="AE33" s="235"/>
      <c r="AF33" s="235"/>
      <c r="AG33" s="235"/>
      <c r="AH33" s="235"/>
      <c r="AI33" s="237"/>
      <c r="AJ33" s="237"/>
      <c r="AK33" s="237"/>
      <c r="AL33" s="241">
        <f aca="true" t="shared" si="16" ref="AL33:AL36">SUM(Z33:AK33)</f>
        <v>6300</v>
      </c>
      <c r="AM33" s="234">
        <f t="shared" si="13"/>
        <v>8850</v>
      </c>
      <c r="AN33" s="242"/>
      <c r="AO33" s="233" t="s">
        <v>388</v>
      </c>
      <c r="AP33" s="233" t="s">
        <v>394</v>
      </c>
      <c r="AQ33" s="233" t="s">
        <v>115</v>
      </c>
      <c r="AR33" s="233" t="s">
        <v>52</v>
      </c>
      <c r="AS33" s="233" t="s">
        <v>53</v>
      </c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 s="243"/>
      <c r="B34" s="233" t="s">
        <v>388</v>
      </c>
      <c r="C34" s="233" t="s">
        <v>394</v>
      </c>
      <c r="D34" s="233" t="s">
        <v>115</v>
      </c>
      <c r="E34" s="233" t="s">
        <v>52</v>
      </c>
      <c r="F34" s="233" t="s">
        <v>63</v>
      </c>
      <c r="G34" s="234">
        <v>14150</v>
      </c>
      <c r="H34" s="235">
        <v>0</v>
      </c>
      <c r="I34" s="235">
        <v>0</v>
      </c>
      <c r="J34" s="235">
        <v>0</v>
      </c>
      <c r="K34" s="236">
        <f t="shared" si="14"/>
        <v>0</v>
      </c>
      <c r="L34" s="235">
        <v>0</v>
      </c>
      <c r="M34" s="235">
        <v>0</v>
      </c>
      <c r="N34" s="235">
        <v>0</v>
      </c>
      <c r="O34" s="236">
        <f t="shared" si="9"/>
        <v>0</v>
      </c>
      <c r="P34" s="235">
        <v>0</v>
      </c>
      <c r="Q34" s="235">
        <v>0</v>
      </c>
      <c r="R34" s="235">
        <v>0</v>
      </c>
      <c r="S34" s="236">
        <f t="shared" si="15"/>
        <v>0</v>
      </c>
      <c r="T34" s="245">
        <v>0</v>
      </c>
      <c r="U34" s="245">
        <v>14150</v>
      </c>
      <c r="V34" s="245"/>
      <c r="W34" s="238">
        <f t="shared" si="12"/>
        <v>14150</v>
      </c>
      <c r="X34" s="239">
        <f t="shared" si="4"/>
        <v>14150</v>
      </c>
      <c r="Y34" s="248"/>
      <c r="Z34" s="235"/>
      <c r="AA34" s="235">
        <v>23000</v>
      </c>
      <c r="AB34" s="235"/>
      <c r="AC34" s="235"/>
      <c r="AD34" s="235"/>
      <c r="AE34" s="235"/>
      <c r="AF34" s="235"/>
      <c r="AG34" s="235"/>
      <c r="AH34" s="235"/>
      <c r="AI34" s="237"/>
      <c r="AJ34" s="237"/>
      <c r="AK34" s="237"/>
      <c r="AL34" s="241">
        <f t="shared" si="16"/>
        <v>23000</v>
      </c>
      <c r="AM34" s="234">
        <f t="shared" si="13"/>
        <v>14150</v>
      </c>
      <c r="AN34" s="242"/>
      <c r="AO34" s="233" t="s">
        <v>388</v>
      </c>
      <c r="AP34" s="233" t="s">
        <v>394</v>
      </c>
      <c r="AQ34" s="233" t="s">
        <v>115</v>
      </c>
      <c r="AR34" s="233" t="s">
        <v>52</v>
      </c>
      <c r="AS34" s="233" t="s">
        <v>63</v>
      </c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7.25" customHeight="1">
      <c r="A35" s="243"/>
      <c r="B35" s="233" t="s">
        <v>388</v>
      </c>
      <c r="C35" s="233" t="s">
        <v>394</v>
      </c>
      <c r="D35" s="233" t="s">
        <v>115</v>
      </c>
      <c r="E35" s="233" t="s">
        <v>52</v>
      </c>
      <c r="F35" s="233" t="s">
        <v>65</v>
      </c>
      <c r="G35" s="234">
        <v>10000</v>
      </c>
      <c r="H35" s="235">
        <v>0</v>
      </c>
      <c r="I35" s="235">
        <v>0</v>
      </c>
      <c r="J35" s="235">
        <v>0</v>
      </c>
      <c r="K35" s="236">
        <f t="shared" si="14"/>
        <v>0</v>
      </c>
      <c r="L35" s="235">
        <v>0</v>
      </c>
      <c r="M35" s="235">
        <v>0</v>
      </c>
      <c r="N35" s="235">
        <v>0</v>
      </c>
      <c r="O35" s="236">
        <f t="shared" si="9"/>
        <v>0</v>
      </c>
      <c r="P35" s="235">
        <v>0</v>
      </c>
      <c r="Q35" s="235">
        <v>2000</v>
      </c>
      <c r="R35" s="235">
        <v>3000</v>
      </c>
      <c r="S35" s="236">
        <f t="shared" si="15"/>
        <v>5000</v>
      </c>
      <c r="T35" s="245">
        <v>1500</v>
      </c>
      <c r="U35" s="245">
        <v>2000</v>
      </c>
      <c r="V35" s="245">
        <v>1500</v>
      </c>
      <c r="W35" s="238">
        <f t="shared" si="12"/>
        <v>5000</v>
      </c>
      <c r="X35" s="239">
        <f t="shared" si="4"/>
        <v>10000</v>
      </c>
      <c r="Y35" s="248"/>
      <c r="Z35" s="235">
        <v>1000</v>
      </c>
      <c r="AA35" s="235">
        <v>1000</v>
      </c>
      <c r="AB35" s="235"/>
      <c r="AC35" s="235"/>
      <c r="AD35" s="235"/>
      <c r="AE35" s="235"/>
      <c r="AF35" s="235"/>
      <c r="AG35" s="235"/>
      <c r="AH35" s="235"/>
      <c r="AI35" s="237"/>
      <c r="AJ35" s="237"/>
      <c r="AK35" s="237"/>
      <c r="AL35" s="241">
        <f t="shared" si="16"/>
        <v>2000</v>
      </c>
      <c r="AM35" s="234">
        <f t="shared" si="13"/>
        <v>10000</v>
      </c>
      <c r="AN35" s="242"/>
      <c r="AO35" s="233" t="s">
        <v>388</v>
      </c>
      <c r="AP35" s="233" t="s">
        <v>394</v>
      </c>
      <c r="AQ35" s="233" t="s">
        <v>115</v>
      </c>
      <c r="AR35" s="233" t="s">
        <v>52</v>
      </c>
      <c r="AS35" s="233" t="s">
        <v>65</v>
      </c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.25" customHeight="1">
      <c r="A36" s="243"/>
      <c r="B36" s="233" t="s">
        <v>388</v>
      </c>
      <c r="C36" s="233" t="s">
        <v>394</v>
      </c>
      <c r="D36" s="246" t="s">
        <v>119</v>
      </c>
      <c r="E36" s="246" t="s">
        <v>52</v>
      </c>
      <c r="F36" s="233" t="s">
        <v>61</v>
      </c>
      <c r="G36" s="234">
        <v>5000</v>
      </c>
      <c r="H36" s="235">
        <v>0</v>
      </c>
      <c r="I36" s="235">
        <v>0</v>
      </c>
      <c r="J36" s="235">
        <v>0</v>
      </c>
      <c r="K36" s="236">
        <f t="shared" si="14"/>
        <v>0</v>
      </c>
      <c r="L36" s="235">
        <v>0</v>
      </c>
      <c r="M36" s="235">
        <v>5000</v>
      </c>
      <c r="N36" s="235">
        <v>0</v>
      </c>
      <c r="O36" s="236">
        <f t="shared" si="9"/>
        <v>5000</v>
      </c>
      <c r="P36" s="235">
        <v>0</v>
      </c>
      <c r="Q36" s="235">
        <v>0</v>
      </c>
      <c r="R36" s="235">
        <v>0</v>
      </c>
      <c r="S36" s="236">
        <f t="shared" si="15"/>
        <v>0</v>
      </c>
      <c r="T36" s="245">
        <v>0</v>
      </c>
      <c r="U36" s="245">
        <v>0</v>
      </c>
      <c r="V36" s="245">
        <v>0</v>
      </c>
      <c r="W36" s="238">
        <f t="shared" si="12"/>
        <v>0</v>
      </c>
      <c r="X36" s="239">
        <f t="shared" si="4"/>
        <v>5000</v>
      </c>
      <c r="Y36" s="248"/>
      <c r="Z36" s="235"/>
      <c r="AA36" s="235"/>
      <c r="AB36" s="235"/>
      <c r="AC36" s="235"/>
      <c r="AD36" s="235"/>
      <c r="AE36" s="235"/>
      <c r="AF36" s="235"/>
      <c r="AG36" s="235"/>
      <c r="AH36" s="235"/>
      <c r="AI36" s="237"/>
      <c r="AJ36" s="237"/>
      <c r="AK36" s="237"/>
      <c r="AL36" s="241">
        <f t="shared" si="16"/>
        <v>0</v>
      </c>
      <c r="AM36" s="234">
        <f t="shared" si="13"/>
        <v>5000</v>
      </c>
      <c r="AN36" s="242"/>
      <c r="AO36" s="233" t="s">
        <v>388</v>
      </c>
      <c r="AP36" s="233" t="s">
        <v>394</v>
      </c>
      <c r="AQ36" s="246" t="s">
        <v>119</v>
      </c>
      <c r="AR36" s="246" t="s">
        <v>52</v>
      </c>
      <c r="AS36" s="233" t="s">
        <v>61</v>
      </c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7.25" customHeight="1">
      <c r="A37" s="243"/>
      <c r="B37" s="233" t="s">
        <v>388</v>
      </c>
      <c r="C37" s="233" t="s">
        <v>394</v>
      </c>
      <c r="D37" s="246" t="s">
        <v>125</v>
      </c>
      <c r="E37" s="246" t="s">
        <v>52</v>
      </c>
      <c r="F37" s="233" t="s">
        <v>61</v>
      </c>
      <c r="G37" s="234">
        <v>5000</v>
      </c>
      <c r="H37" s="235">
        <v>0</v>
      </c>
      <c r="I37" s="235">
        <v>0</v>
      </c>
      <c r="J37" s="235">
        <v>0</v>
      </c>
      <c r="K37" s="236">
        <f t="shared" si="14"/>
        <v>0</v>
      </c>
      <c r="L37" s="235">
        <v>0</v>
      </c>
      <c r="M37" s="235">
        <v>5000</v>
      </c>
      <c r="N37" s="235">
        <v>0</v>
      </c>
      <c r="O37" s="236">
        <f t="shared" si="9"/>
        <v>5000</v>
      </c>
      <c r="P37" s="235">
        <v>0</v>
      </c>
      <c r="Q37" s="235">
        <v>0</v>
      </c>
      <c r="R37" s="235">
        <v>0</v>
      </c>
      <c r="S37" s="236">
        <f t="shared" si="15"/>
        <v>0</v>
      </c>
      <c r="T37" s="245">
        <v>0</v>
      </c>
      <c r="U37" s="245">
        <v>0</v>
      </c>
      <c r="V37" s="245">
        <v>0</v>
      </c>
      <c r="W37" s="238">
        <f t="shared" si="12"/>
        <v>0</v>
      </c>
      <c r="X37" s="239">
        <f t="shared" si="4"/>
        <v>5000</v>
      </c>
      <c r="Y37" s="248"/>
      <c r="Z37" s="235"/>
      <c r="AA37" s="235"/>
      <c r="AB37" s="235"/>
      <c r="AC37" s="235"/>
      <c r="AD37" s="235"/>
      <c r="AE37" s="235"/>
      <c r="AF37" s="235"/>
      <c r="AG37" s="235"/>
      <c r="AH37" s="235"/>
      <c r="AI37" s="237"/>
      <c r="AJ37" s="237"/>
      <c r="AK37" s="237"/>
      <c r="AL37" s="241"/>
      <c r="AM37" s="234">
        <f t="shared" si="13"/>
        <v>5000</v>
      </c>
      <c r="AN37" s="242"/>
      <c r="AO37" s="233" t="s">
        <v>388</v>
      </c>
      <c r="AP37" s="233" t="s">
        <v>394</v>
      </c>
      <c r="AQ37" s="246" t="s">
        <v>119</v>
      </c>
      <c r="AR37" s="246" t="s">
        <v>52</v>
      </c>
      <c r="AS37" s="233" t="s">
        <v>61</v>
      </c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 s="243"/>
      <c r="B38" s="233" t="s">
        <v>388</v>
      </c>
      <c r="C38" s="233" t="s">
        <v>394</v>
      </c>
      <c r="D38" s="246" t="s">
        <v>121</v>
      </c>
      <c r="E38" s="246" t="s">
        <v>52</v>
      </c>
      <c r="F38" s="233" t="s">
        <v>61</v>
      </c>
      <c r="G38" s="234">
        <v>5000</v>
      </c>
      <c r="H38" s="235">
        <v>0</v>
      </c>
      <c r="I38" s="235">
        <v>0</v>
      </c>
      <c r="J38" s="235">
        <v>0</v>
      </c>
      <c r="K38" s="236">
        <f t="shared" si="14"/>
        <v>0</v>
      </c>
      <c r="L38" s="235">
        <v>0</v>
      </c>
      <c r="M38" s="235">
        <v>5000</v>
      </c>
      <c r="N38" s="235">
        <v>0</v>
      </c>
      <c r="O38" s="236">
        <f t="shared" si="9"/>
        <v>5000</v>
      </c>
      <c r="P38" s="235">
        <v>0</v>
      </c>
      <c r="Q38" s="235">
        <v>0</v>
      </c>
      <c r="R38" s="235">
        <v>0</v>
      </c>
      <c r="S38" s="236">
        <f t="shared" si="15"/>
        <v>0</v>
      </c>
      <c r="T38" s="245">
        <v>0</v>
      </c>
      <c r="U38" s="245">
        <v>0</v>
      </c>
      <c r="V38" s="245">
        <v>0</v>
      </c>
      <c r="W38" s="238">
        <f t="shared" si="12"/>
        <v>0</v>
      </c>
      <c r="X38" s="239">
        <f t="shared" si="4"/>
        <v>5000</v>
      </c>
      <c r="Y38" s="248"/>
      <c r="Z38" s="235"/>
      <c r="AA38" s="235"/>
      <c r="AB38" s="235"/>
      <c r="AC38" s="235"/>
      <c r="AD38" s="235"/>
      <c r="AE38" s="235"/>
      <c r="AF38" s="235"/>
      <c r="AG38" s="235"/>
      <c r="AH38" s="235"/>
      <c r="AI38" s="237"/>
      <c r="AJ38" s="237"/>
      <c r="AK38" s="237"/>
      <c r="AL38" s="241">
        <f>SUM(Z38:AK38)</f>
        <v>0</v>
      </c>
      <c r="AM38" s="234">
        <f t="shared" si="13"/>
        <v>5000</v>
      </c>
      <c r="AN38" s="242"/>
      <c r="AO38" s="233" t="s">
        <v>388</v>
      </c>
      <c r="AP38" s="233" t="s">
        <v>394</v>
      </c>
      <c r="AQ38" s="246" t="s">
        <v>121</v>
      </c>
      <c r="AR38" s="246" t="s">
        <v>52</v>
      </c>
      <c r="AS38" s="233" t="s">
        <v>61</v>
      </c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7.25" customHeight="1">
      <c r="A39" s="243"/>
      <c r="B39" s="233" t="s">
        <v>388</v>
      </c>
      <c r="C39" s="233" t="s">
        <v>394</v>
      </c>
      <c r="D39" s="246" t="s">
        <v>127</v>
      </c>
      <c r="E39" s="246" t="s">
        <v>52</v>
      </c>
      <c r="F39" s="233" t="s">
        <v>61</v>
      </c>
      <c r="G39" s="234">
        <v>10000</v>
      </c>
      <c r="H39" s="235">
        <v>0</v>
      </c>
      <c r="I39" s="235">
        <v>0</v>
      </c>
      <c r="J39" s="235">
        <v>0</v>
      </c>
      <c r="K39" s="236">
        <f t="shared" si="14"/>
        <v>0</v>
      </c>
      <c r="L39" s="235">
        <v>0</v>
      </c>
      <c r="M39" s="235">
        <v>10000</v>
      </c>
      <c r="N39" s="235"/>
      <c r="O39" s="236">
        <f t="shared" si="9"/>
        <v>10000</v>
      </c>
      <c r="P39" s="235">
        <v>0</v>
      </c>
      <c r="Q39" s="235">
        <v>0</v>
      </c>
      <c r="R39" s="235">
        <v>0</v>
      </c>
      <c r="S39" s="236">
        <f t="shared" si="15"/>
        <v>0</v>
      </c>
      <c r="T39" s="245">
        <v>0</v>
      </c>
      <c r="U39" s="245"/>
      <c r="V39" s="245">
        <v>0</v>
      </c>
      <c r="W39" s="238">
        <f t="shared" si="12"/>
        <v>0</v>
      </c>
      <c r="X39" s="239">
        <f t="shared" si="4"/>
        <v>10000</v>
      </c>
      <c r="Y39" s="248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41"/>
      <c r="AM39" s="234">
        <f t="shared" si="13"/>
        <v>10000</v>
      </c>
      <c r="AN39" s="242"/>
      <c r="AO39" s="233" t="s">
        <v>388</v>
      </c>
      <c r="AP39" s="233" t="s">
        <v>394</v>
      </c>
      <c r="AQ39" s="246" t="s">
        <v>127</v>
      </c>
      <c r="AR39" s="246" t="s">
        <v>52</v>
      </c>
      <c r="AS39" s="233" t="s">
        <v>61</v>
      </c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7.25" customHeight="1">
      <c r="A40" s="243"/>
      <c r="B40" s="233" t="s">
        <v>389</v>
      </c>
      <c r="C40" s="233" t="s">
        <v>395</v>
      </c>
      <c r="D40" s="233" t="s">
        <v>134</v>
      </c>
      <c r="E40" s="233" t="s">
        <v>40</v>
      </c>
      <c r="F40" s="233" t="s">
        <v>41</v>
      </c>
      <c r="G40" s="234">
        <v>158218</v>
      </c>
      <c r="H40" s="235">
        <v>13185</v>
      </c>
      <c r="I40" s="235">
        <v>13185</v>
      </c>
      <c r="J40" s="235">
        <v>13185</v>
      </c>
      <c r="K40" s="236">
        <f t="shared" si="14"/>
        <v>39555</v>
      </c>
      <c r="L40" s="235">
        <v>13185</v>
      </c>
      <c r="M40" s="235">
        <v>13185</v>
      </c>
      <c r="N40" s="235">
        <v>13184</v>
      </c>
      <c r="O40" s="236">
        <f t="shared" si="9"/>
        <v>39554</v>
      </c>
      <c r="P40" s="235">
        <v>13185</v>
      </c>
      <c r="Q40" s="235">
        <v>13185</v>
      </c>
      <c r="R40" s="235">
        <v>13185</v>
      </c>
      <c r="S40" s="236">
        <f t="shared" si="15"/>
        <v>39555</v>
      </c>
      <c r="T40" s="245">
        <v>13185</v>
      </c>
      <c r="U40" s="245">
        <v>13185</v>
      </c>
      <c r="V40" s="245">
        <v>13184</v>
      </c>
      <c r="W40" s="238">
        <f t="shared" si="12"/>
        <v>39554</v>
      </c>
      <c r="X40" s="239">
        <f t="shared" si="4"/>
        <v>158218</v>
      </c>
      <c r="Y40" s="248"/>
      <c r="Z40" s="235">
        <v>9800</v>
      </c>
      <c r="AA40" s="235">
        <v>9800</v>
      </c>
      <c r="AB40" s="235"/>
      <c r="AC40" s="235"/>
      <c r="AD40" s="235"/>
      <c r="AE40" s="235"/>
      <c r="AF40" s="235"/>
      <c r="AG40" s="235"/>
      <c r="AH40" s="235"/>
      <c r="AI40" s="235"/>
      <c r="AJ40" s="235"/>
      <c r="AK40" s="237"/>
      <c r="AL40" s="241">
        <f aca="true" t="shared" si="17" ref="AL40:AL48">SUM(Z40:AK40)</f>
        <v>19600</v>
      </c>
      <c r="AM40" s="234">
        <f t="shared" si="13"/>
        <v>158218</v>
      </c>
      <c r="AN40" s="242"/>
      <c r="AO40" s="233" t="s">
        <v>389</v>
      </c>
      <c r="AP40" s="233" t="s">
        <v>395</v>
      </c>
      <c r="AQ40" s="233" t="s">
        <v>134</v>
      </c>
      <c r="AR40" s="233" t="s">
        <v>40</v>
      </c>
      <c r="AS40" s="233" t="s">
        <v>41</v>
      </c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243"/>
      <c r="B41" s="233" t="s">
        <v>389</v>
      </c>
      <c r="C41" s="233" t="s">
        <v>395</v>
      </c>
      <c r="D41" s="233" t="s">
        <v>134</v>
      </c>
      <c r="E41" s="233" t="s">
        <v>43</v>
      </c>
      <c r="F41" s="233" t="s">
        <v>44</v>
      </c>
      <c r="G41" s="234">
        <v>47782</v>
      </c>
      <c r="H41" s="235">
        <v>3982</v>
      </c>
      <c r="I41" s="235">
        <v>3982</v>
      </c>
      <c r="J41" s="235">
        <v>3982</v>
      </c>
      <c r="K41" s="236">
        <f t="shared" si="14"/>
        <v>11946</v>
      </c>
      <c r="L41" s="235">
        <v>3982</v>
      </c>
      <c r="M41" s="235">
        <v>3982</v>
      </c>
      <c r="N41" s="235">
        <v>3981</v>
      </c>
      <c r="O41" s="236">
        <f t="shared" si="9"/>
        <v>11945</v>
      </c>
      <c r="P41" s="235">
        <v>3982</v>
      </c>
      <c r="Q41" s="235">
        <v>3982</v>
      </c>
      <c r="R41" s="235">
        <v>3982</v>
      </c>
      <c r="S41" s="236">
        <f t="shared" si="15"/>
        <v>11946</v>
      </c>
      <c r="T41" s="235">
        <v>3982</v>
      </c>
      <c r="U41" s="235">
        <v>3982</v>
      </c>
      <c r="V41" s="235">
        <v>3981</v>
      </c>
      <c r="W41" s="238">
        <f t="shared" si="12"/>
        <v>11945</v>
      </c>
      <c r="X41" s="239">
        <f t="shared" si="4"/>
        <v>47782</v>
      </c>
      <c r="Y41" s="248"/>
      <c r="Z41" s="235">
        <v>2960</v>
      </c>
      <c r="AA41" s="235">
        <v>2960</v>
      </c>
      <c r="AB41" s="235"/>
      <c r="AC41" s="235"/>
      <c r="AD41" s="235"/>
      <c r="AE41" s="235"/>
      <c r="AF41" s="235"/>
      <c r="AG41" s="235"/>
      <c r="AH41" s="235"/>
      <c r="AI41" s="235"/>
      <c r="AJ41" s="235"/>
      <c r="AK41" s="237"/>
      <c r="AL41" s="241">
        <f t="shared" si="17"/>
        <v>5920</v>
      </c>
      <c r="AM41" s="234">
        <f t="shared" si="13"/>
        <v>47782</v>
      </c>
      <c r="AN41" s="242"/>
      <c r="AO41" s="233" t="s">
        <v>389</v>
      </c>
      <c r="AP41" s="233" t="s">
        <v>395</v>
      </c>
      <c r="AQ41" s="233" t="s">
        <v>134</v>
      </c>
      <c r="AR41" s="233" t="s">
        <v>43</v>
      </c>
      <c r="AS41" s="233" t="s">
        <v>44</v>
      </c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7.25" customHeight="1">
      <c r="A42" s="243"/>
      <c r="B42" s="233" t="s">
        <v>395</v>
      </c>
      <c r="C42" s="233" t="s">
        <v>396</v>
      </c>
      <c r="D42" s="233" t="s">
        <v>139</v>
      </c>
      <c r="E42" s="233" t="s">
        <v>52</v>
      </c>
      <c r="F42" s="233" t="s">
        <v>61</v>
      </c>
      <c r="G42" s="234">
        <v>8000</v>
      </c>
      <c r="H42" s="235">
        <v>0</v>
      </c>
      <c r="I42" s="235">
        <v>0</v>
      </c>
      <c r="J42" s="235">
        <v>5000</v>
      </c>
      <c r="K42" s="236">
        <f t="shared" si="14"/>
        <v>5000</v>
      </c>
      <c r="L42" s="235">
        <v>0</v>
      </c>
      <c r="M42" s="235">
        <v>0</v>
      </c>
      <c r="N42" s="235">
        <v>3000</v>
      </c>
      <c r="O42" s="236">
        <f t="shared" si="9"/>
        <v>3000</v>
      </c>
      <c r="P42" s="235">
        <v>0</v>
      </c>
      <c r="Q42" s="235">
        <v>0</v>
      </c>
      <c r="R42" s="235">
        <v>0</v>
      </c>
      <c r="S42" s="236">
        <f t="shared" si="15"/>
        <v>0</v>
      </c>
      <c r="T42" s="245">
        <v>0</v>
      </c>
      <c r="U42" s="245">
        <v>0</v>
      </c>
      <c r="V42" s="245">
        <v>0</v>
      </c>
      <c r="W42" s="238">
        <f t="shared" si="12"/>
        <v>0</v>
      </c>
      <c r="X42" s="239">
        <f t="shared" si="4"/>
        <v>8000</v>
      </c>
      <c r="Y42" s="248"/>
      <c r="Z42" s="235"/>
      <c r="AA42" s="235">
        <v>3000</v>
      </c>
      <c r="AB42" s="235"/>
      <c r="AC42" s="235"/>
      <c r="AD42" s="235"/>
      <c r="AE42" s="235"/>
      <c r="AF42" s="235"/>
      <c r="AG42" s="235"/>
      <c r="AH42" s="235"/>
      <c r="AI42" s="237"/>
      <c r="AJ42" s="237"/>
      <c r="AK42" s="237"/>
      <c r="AL42" s="241">
        <f t="shared" si="17"/>
        <v>3000</v>
      </c>
      <c r="AM42" s="234">
        <f t="shared" si="13"/>
        <v>8000</v>
      </c>
      <c r="AN42" s="242"/>
      <c r="AO42" s="233" t="s">
        <v>395</v>
      </c>
      <c r="AP42" s="233" t="s">
        <v>396</v>
      </c>
      <c r="AQ42" s="233" t="s">
        <v>139</v>
      </c>
      <c r="AR42" s="233" t="s">
        <v>52</v>
      </c>
      <c r="AS42" s="233" t="s">
        <v>61</v>
      </c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7.25" customHeight="1">
      <c r="A43" s="243"/>
      <c r="B43" s="233" t="s">
        <v>395</v>
      </c>
      <c r="C43" s="233" t="s">
        <v>396</v>
      </c>
      <c r="D43" s="233" t="s">
        <v>139</v>
      </c>
      <c r="E43" s="233" t="s">
        <v>52</v>
      </c>
      <c r="F43" s="233" t="s">
        <v>63</v>
      </c>
      <c r="G43" s="234">
        <v>9000</v>
      </c>
      <c r="H43" s="235">
        <v>0</v>
      </c>
      <c r="I43" s="235">
        <v>0</v>
      </c>
      <c r="J43" s="235">
        <v>0</v>
      </c>
      <c r="K43" s="236">
        <f t="shared" si="14"/>
        <v>0</v>
      </c>
      <c r="L43" s="235">
        <v>0</v>
      </c>
      <c r="M43" s="235">
        <v>0</v>
      </c>
      <c r="N43" s="235">
        <v>9000</v>
      </c>
      <c r="O43" s="236">
        <f t="shared" si="9"/>
        <v>9000</v>
      </c>
      <c r="P43" s="235">
        <v>0</v>
      </c>
      <c r="Q43" s="235">
        <v>0</v>
      </c>
      <c r="R43" s="235">
        <v>0</v>
      </c>
      <c r="S43" s="236">
        <f t="shared" si="15"/>
        <v>0</v>
      </c>
      <c r="T43" s="245">
        <v>0</v>
      </c>
      <c r="U43" s="245">
        <v>0</v>
      </c>
      <c r="V43" s="245">
        <v>0</v>
      </c>
      <c r="W43" s="238">
        <f t="shared" si="12"/>
        <v>0</v>
      </c>
      <c r="X43" s="239">
        <f t="shared" si="4"/>
        <v>9000</v>
      </c>
      <c r="Y43" s="251"/>
      <c r="Z43" s="235"/>
      <c r="AA43" s="235">
        <v>40000</v>
      </c>
      <c r="AB43" s="235"/>
      <c r="AC43" s="235"/>
      <c r="AD43" s="235"/>
      <c r="AE43" s="235"/>
      <c r="AF43" s="235"/>
      <c r="AG43" s="235"/>
      <c r="AH43" s="235"/>
      <c r="AI43" s="237"/>
      <c r="AJ43" s="237"/>
      <c r="AK43" s="237"/>
      <c r="AL43" s="241">
        <f t="shared" si="17"/>
        <v>40000</v>
      </c>
      <c r="AM43" s="234">
        <f t="shared" si="13"/>
        <v>9000</v>
      </c>
      <c r="AN43" s="242"/>
      <c r="AO43" s="233" t="s">
        <v>395</v>
      </c>
      <c r="AP43" s="233" t="s">
        <v>396</v>
      </c>
      <c r="AQ43" s="233" t="s">
        <v>139</v>
      </c>
      <c r="AR43" s="233" t="s">
        <v>52</v>
      </c>
      <c r="AS43" s="233" t="s">
        <v>63</v>
      </c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7.25" customHeight="1">
      <c r="A44" s="243"/>
      <c r="B44" s="233" t="s">
        <v>395</v>
      </c>
      <c r="C44" s="233" t="s">
        <v>396</v>
      </c>
      <c r="D44" s="233" t="s">
        <v>139</v>
      </c>
      <c r="E44" s="233" t="s">
        <v>52</v>
      </c>
      <c r="F44" s="233" t="s">
        <v>65</v>
      </c>
      <c r="G44" s="234">
        <v>3000</v>
      </c>
      <c r="H44" s="235">
        <v>0</v>
      </c>
      <c r="I44" s="235">
        <v>0</v>
      </c>
      <c r="J44" s="235">
        <v>0</v>
      </c>
      <c r="K44" s="236">
        <f t="shared" si="14"/>
        <v>0</v>
      </c>
      <c r="L44" s="235">
        <v>0</v>
      </c>
      <c r="M44" s="235">
        <v>0</v>
      </c>
      <c r="N44" s="235">
        <v>0</v>
      </c>
      <c r="O44" s="236">
        <f t="shared" si="9"/>
        <v>0</v>
      </c>
      <c r="P44" s="235">
        <v>0</v>
      </c>
      <c r="Q44" s="235">
        <v>0</v>
      </c>
      <c r="R44" s="235">
        <v>3000</v>
      </c>
      <c r="S44" s="236">
        <f t="shared" si="15"/>
        <v>3000</v>
      </c>
      <c r="T44" s="245">
        <v>0</v>
      </c>
      <c r="U44" s="245">
        <v>0</v>
      </c>
      <c r="V44" s="245">
        <v>0</v>
      </c>
      <c r="W44" s="238">
        <f t="shared" si="12"/>
        <v>0</v>
      </c>
      <c r="X44" s="239">
        <f t="shared" si="4"/>
        <v>3000</v>
      </c>
      <c r="Y44" s="251"/>
      <c r="Z44" s="235"/>
      <c r="AA44" s="235"/>
      <c r="AB44" s="235"/>
      <c r="AC44" s="235"/>
      <c r="AD44" s="235"/>
      <c r="AE44" s="235"/>
      <c r="AF44" s="235"/>
      <c r="AG44" s="235"/>
      <c r="AH44" s="235"/>
      <c r="AI44" s="237"/>
      <c r="AJ44" s="237"/>
      <c r="AK44" s="237"/>
      <c r="AL44" s="241">
        <f t="shared" si="17"/>
        <v>0</v>
      </c>
      <c r="AM44" s="234">
        <f t="shared" si="13"/>
        <v>3000</v>
      </c>
      <c r="AN44" s="242"/>
      <c r="AO44" s="233" t="s">
        <v>395</v>
      </c>
      <c r="AP44" s="233" t="s">
        <v>396</v>
      </c>
      <c r="AQ44" s="233" t="s">
        <v>139</v>
      </c>
      <c r="AR44" s="233" t="s">
        <v>52</v>
      </c>
      <c r="AS44" s="233" t="s">
        <v>65</v>
      </c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7.25" customHeight="1">
      <c r="A45" s="243"/>
      <c r="B45" s="233" t="s">
        <v>395</v>
      </c>
      <c r="C45" s="233" t="s">
        <v>397</v>
      </c>
      <c r="D45" s="233" t="s">
        <v>147</v>
      </c>
      <c r="E45" s="233" t="s">
        <v>52</v>
      </c>
      <c r="F45" s="233" t="s">
        <v>61</v>
      </c>
      <c r="G45" s="234">
        <v>10000</v>
      </c>
      <c r="H45" s="235">
        <v>0</v>
      </c>
      <c r="I45" s="235">
        <v>0</v>
      </c>
      <c r="J45" s="235">
        <v>0</v>
      </c>
      <c r="K45" s="236">
        <f t="shared" si="14"/>
        <v>0</v>
      </c>
      <c r="L45" s="235">
        <v>0</v>
      </c>
      <c r="M45" s="235">
        <v>0</v>
      </c>
      <c r="N45" s="235">
        <v>5000</v>
      </c>
      <c r="O45" s="236">
        <f t="shared" si="9"/>
        <v>5000</v>
      </c>
      <c r="P45" s="235">
        <v>0</v>
      </c>
      <c r="Q45" s="235">
        <v>0</v>
      </c>
      <c r="R45" s="235">
        <v>0</v>
      </c>
      <c r="S45" s="236">
        <f t="shared" si="15"/>
        <v>0</v>
      </c>
      <c r="T45" s="245">
        <v>0</v>
      </c>
      <c r="U45" s="245">
        <v>5000</v>
      </c>
      <c r="V45" s="245">
        <v>0</v>
      </c>
      <c r="W45" s="238">
        <f t="shared" si="12"/>
        <v>5000</v>
      </c>
      <c r="X45" s="239">
        <f t="shared" si="4"/>
        <v>10000</v>
      </c>
      <c r="Y45" s="251"/>
      <c r="Z45" s="235"/>
      <c r="AA45" s="235"/>
      <c r="AB45" s="235"/>
      <c r="AC45" s="235"/>
      <c r="AD45" s="235"/>
      <c r="AE45" s="235"/>
      <c r="AF45" s="235"/>
      <c r="AG45" s="235"/>
      <c r="AH45" s="235"/>
      <c r="AI45" s="237"/>
      <c r="AJ45" s="237"/>
      <c r="AK45" s="237"/>
      <c r="AL45" s="241">
        <f t="shared" si="17"/>
        <v>0</v>
      </c>
      <c r="AM45" s="234">
        <f t="shared" si="13"/>
        <v>10000</v>
      </c>
      <c r="AN45" s="242"/>
      <c r="AO45" s="233" t="s">
        <v>395</v>
      </c>
      <c r="AP45" s="233" t="s">
        <v>397</v>
      </c>
      <c r="AQ45" s="233" t="s">
        <v>147</v>
      </c>
      <c r="AR45" s="233" t="s">
        <v>52</v>
      </c>
      <c r="AS45" s="233" t="s">
        <v>61</v>
      </c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7.25" customHeight="1">
      <c r="A46" s="194"/>
      <c r="B46" s="233" t="s">
        <v>391</v>
      </c>
      <c r="C46" s="233" t="s">
        <v>396</v>
      </c>
      <c r="D46" s="233" t="s">
        <v>151</v>
      </c>
      <c r="E46" s="233" t="s">
        <v>142</v>
      </c>
      <c r="F46" s="233" t="s">
        <v>56</v>
      </c>
      <c r="G46" s="234">
        <v>380000</v>
      </c>
      <c r="H46" s="235">
        <v>32000</v>
      </c>
      <c r="I46" s="235">
        <v>32000</v>
      </c>
      <c r="J46" s="235">
        <v>31000</v>
      </c>
      <c r="K46" s="236">
        <f t="shared" si="14"/>
        <v>95000</v>
      </c>
      <c r="L46" s="235">
        <v>32000</v>
      </c>
      <c r="M46" s="235">
        <v>32000</v>
      </c>
      <c r="N46" s="235">
        <v>31000</v>
      </c>
      <c r="O46" s="236">
        <f t="shared" si="9"/>
        <v>95000</v>
      </c>
      <c r="P46" s="235">
        <v>32000</v>
      </c>
      <c r="Q46" s="235">
        <v>32000</v>
      </c>
      <c r="R46" s="235">
        <v>31000</v>
      </c>
      <c r="S46" s="236">
        <f t="shared" si="15"/>
        <v>95000</v>
      </c>
      <c r="T46" s="245">
        <v>32000</v>
      </c>
      <c r="U46" s="245">
        <v>32000</v>
      </c>
      <c r="V46" s="245">
        <v>31000</v>
      </c>
      <c r="W46" s="238">
        <f t="shared" si="12"/>
        <v>95000</v>
      </c>
      <c r="X46" s="249">
        <f t="shared" si="4"/>
        <v>380000</v>
      </c>
      <c r="Y46" s="248"/>
      <c r="Z46" s="235">
        <v>20000</v>
      </c>
      <c r="AA46" s="235">
        <v>20000</v>
      </c>
      <c r="AB46" s="235"/>
      <c r="AC46" s="235"/>
      <c r="AD46" s="235"/>
      <c r="AE46" s="235"/>
      <c r="AF46" s="235"/>
      <c r="AG46" s="235"/>
      <c r="AH46" s="235"/>
      <c r="AI46" s="235"/>
      <c r="AJ46" s="235"/>
      <c r="AK46" s="237"/>
      <c r="AL46" s="241">
        <f t="shared" si="17"/>
        <v>40000</v>
      </c>
      <c r="AM46" s="234">
        <f t="shared" si="13"/>
        <v>380000</v>
      </c>
      <c r="AN46" s="242"/>
      <c r="AO46" s="233" t="s">
        <v>391</v>
      </c>
      <c r="AP46" s="233" t="s">
        <v>396</v>
      </c>
      <c r="AQ46" s="233" t="s">
        <v>151</v>
      </c>
      <c r="AR46" s="233" t="s">
        <v>142</v>
      </c>
      <c r="AS46" s="233" t="s">
        <v>56</v>
      </c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7.25" customHeight="1">
      <c r="A47" s="194"/>
      <c r="B47" s="233" t="s">
        <v>391</v>
      </c>
      <c r="C47" s="233" t="s">
        <v>396</v>
      </c>
      <c r="D47" s="233" t="s">
        <v>151</v>
      </c>
      <c r="E47" s="233" t="s">
        <v>52</v>
      </c>
      <c r="F47" s="233" t="s">
        <v>61</v>
      </c>
      <c r="G47" s="234">
        <f>AM47</f>
        <v>717265.21</v>
      </c>
      <c r="H47" s="235">
        <v>41816</v>
      </c>
      <c r="I47" s="235">
        <v>100000</v>
      </c>
      <c r="J47" s="235">
        <v>100000</v>
      </c>
      <c r="K47" s="236">
        <f t="shared" si="14"/>
        <v>241816</v>
      </c>
      <c r="L47" s="235">
        <v>0</v>
      </c>
      <c r="M47" s="235">
        <v>80000</v>
      </c>
      <c r="N47" s="235">
        <v>61816</v>
      </c>
      <c r="O47" s="236">
        <f t="shared" si="9"/>
        <v>141816</v>
      </c>
      <c r="P47" s="235">
        <v>50000</v>
      </c>
      <c r="Q47" s="235">
        <v>65000</v>
      </c>
      <c r="R47" s="235">
        <v>26816</v>
      </c>
      <c r="S47" s="236">
        <f t="shared" si="15"/>
        <v>141816</v>
      </c>
      <c r="T47" s="245">
        <v>100000</v>
      </c>
      <c r="U47" s="245">
        <v>55000</v>
      </c>
      <c r="V47" s="245">
        <v>36817.21</v>
      </c>
      <c r="W47" s="238">
        <f t="shared" si="12"/>
        <v>191817.21</v>
      </c>
      <c r="X47" s="249">
        <f t="shared" si="4"/>
        <v>717265.21</v>
      </c>
      <c r="Y47" s="248"/>
      <c r="Z47" s="235">
        <v>61025</v>
      </c>
      <c r="AA47" s="235">
        <v>61025</v>
      </c>
      <c r="AB47" s="235"/>
      <c r="AC47" s="235"/>
      <c r="AD47" s="235"/>
      <c r="AE47" s="235"/>
      <c r="AF47"/>
      <c r="AG47" s="235"/>
      <c r="AH47" s="235"/>
      <c r="AI47"/>
      <c r="AJ47" s="250"/>
      <c r="AK47" s="237"/>
      <c r="AL47" s="241">
        <f t="shared" si="17"/>
        <v>122050</v>
      </c>
      <c r="AM47" s="234">
        <f>X47</f>
        <v>717265.21</v>
      </c>
      <c r="AN47" s="242"/>
      <c r="AO47" s="233" t="s">
        <v>391</v>
      </c>
      <c r="AP47" s="233" t="s">
        <v>396</v>
      </c>
      <c r="AQ47" s="233" t="s">
        <v>151</v>
      </c>
      <c r="AR47" s="233" t="s">
        <v>52</v>
      </c>
      <c r="AS47" s="233" t="s">
        <v>61</v>
      </c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7.25" customHeight="1">
      <c r="A48" s="194"/>
      <c r="B48" s="233" t="s">
        <v>391</v>
      </c>
      <c r="C48" s="233" t="s">
        <v>396</v>
      </c>
      <c r="D48" s="233" t="s">
        <v>151</v>
      </c>
      <c r="E48" s="233" t="s">
        <v>52</v>
      </c>
      <c r="F48" s="233" t="s">
        <v>63</v>
      </c>
      <c r="G48" s="234">
        <f>X48</f>
        <v>50000</v>
      </c>
      <c r="H48" s="235">
        <v>0</v>
      </c>
      <c r="I48" s="235">
        <v>0</v>
      </c>
      <c r="J48" s="235">
        <v>10000</v>
      </c>
      <c r="K48" s="236">
        <f t="shared" si="14"/>
        <v>10000</v>
      </c>
      <c r="L48" s="235">
        <v>0</v>
      </c>
      <c r="M48" s="235">
        <v>10000</v>
      </c>
      <c r="N48" s="235">
        <v>0</v>
      </c>
      <c r="O48" s="236">
        <f t="shared" si="9"/>
        <v>10000</v>
      </c>
      <c r="P48" s="235">
        <v>0</v>
      </c>
      <c r="Q48" s="235">
        <v>0</v>
      </c>
      <c r="R48" s="235">
        <v>20000</v>
      </c>
      <c r="S48" s="236">
        <f t="shared" si="15"/>
        <v>20000</v>
      </c>
      <c r="T48" s="245">
        <v>0</v>
      </c>
      <c r="U48" s="252">
        <v>10000</v>
      </c>
      <c r="V48" s="252">
        <v>0</v>
      </c>
      <c r="W48" s="238">
        <f t="shared" si="12"/>
        <v>10000</v>
      </c>
      <c r="X48" s="249">
        <f t="shared" si="4"/>
        <v>50000</v>
      </c>
      <c r="Y48" s="248"/>
      <c r="Z48" s="235">
        <v>26000</v>
      </c>
      <c r="AA48" s="235"/>
      <c r="AB48" s="235"/>
      <c r="AC48" s="235"/>
      <c r="AD48" s="235"/>
      <c r="AE48" s="235"/>
      <c r="AF48" s="235"/>
      <c r="AG48" s="235"/>
      <c r="AH48" s="235"/>
      <c r="AI48" s="237"/>
      <c r="AJ48"/>
      <c r="AK48" s="237"/>
      <c r="AL48" s="241">
        <f t="shared" si="17"/>
        <v>26000</v>
      </c>
      <c r="AM48" s="234">
        <f aca="true" t="shared" si="18" ref="AM48:AM50">G48</f>
        <v>50000</v>
      </c>
      <c r="AN48" s="242"/>
      <c r="AO48" s="233" t="s">
        <v>391</v>
      </c>
      <c r="AP48" s="233" t="s">
        <v>396</v>
      </c>
      <c r="AQ48" s="233" t="s">
        <v>151</v>
      </c>
      <c r="AR48" s="233" t="s">
        <v>52</v>
      </c>
      <c r="AS48" s="233" t="s">
        <v>63</v>
      </c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 s="194"/>
      <c r="B49" s="233" t="s">
        <v>391</v>
      </c>
      <c r="C49" s="233" t="s">
        <v>396</v>
      </c>
      <c r="D49" s="233" t="s">
        <v>151</v>
      </c>
      <c r="E49" s="233" t="s">
        <v>82</v>
      </c>
      <c r="F49" s="233" t="s">
        <v>84</v>
      </c>
      <c r="G49" s="234">
        <v>50000</v>
      </c>
      <c r="H49" s="235">
        <v>50000</v>
      </c>
      <c r="I49" s="235">
        <v>0</v>
      </c>
      <c r="J49" s="235">
        <v>0</v>
      </c>
      <c r="K49" s="236">
        <f t="shared" si="14"/>
        <v>50000</v>
      </c>
      <c r="L49" s="235">
        <v>0</v>
      </c>
      <c r="M49" s="235">
        <v>0</v>
      </c>
      <c r="N49" s="235">
        <v>0</v>
      </c>
      <c r="O49" s="236">
        <f t="shared" si="9"/>
        <v>0</v>
      </c>
      <c r="P49" s="235">
        <v>0</v>
      </c>
      <c r="Q49" s="235">
        <v>0</v>
      </c>
      <c r="R49" s="235">
        <v>0</v>
      </c>
      <c r="S49" s="236">
        <f t="shared" si="15"/>
        <v>0</v>
      </c>
      <c r="T49" s="245">
        <v>0</v>
      </c>
      <c r="U49" s="252">
        <v>0</v>
      </c>
      <c r="V49" s="252">
        <v>0</v>
      </c>
      <c r="W49" s="238">
        <f t="shared" si="12"/>
        <v>0</v>
      </c>
      <c r="X49" s="249">
        <f t="shared" si="4"/>
        <v>50000</v>
      </c>
      <c r="Y49" s="248"/>
      <c r="Z49" s="235"/>
      <c r="AA49" s="235"/>
      <c r="AB49" s="235"/>
      <c r="AC49" s="235"/>
      <c r="AD49" s="235"/>
      <c r="AE49" s="235"/>
      <c r="AF49" s="235"/>
      <c r="AG49" s="235"/>
      <c r="AH49" s="235"/>
      <c r="AI49" s="237"/>
      <c r="AJ49"/>
      <c r="AK49" s="237"/>
      <c r="AL49" s="241"/>
      <c r="AM49" s="234">
        <f t="shared" si="18"/>
        <v>50000</v>
      </c>
      <c r="AN49" s="242"/>
      <c r="AO49" s="233" t="s">
        <v>391</v>
      </c>
      <c r="AP49" s="233" t="s">
        <v>396</v>
      </c>
      <c r="AQ49" s="233" t="s">
        <v>151</v>
      </c>
      <c r="AR49" s="233" t="s">
        <v>82</v>
      </c>
      <c r="AS49" s="233" t="s">
        <v>84</v>
      </c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7.25" customHeight="1">
      <c r="A50" s="253"/>
      <c r="B50" s="233" t="s">
        <v>391</v>
      </c>
      <c r="C50" s="233" t="s">
        <v>396</v>
      </c>
      <c r="D50" s="233" t="s">
        <v>151</v>
      </c>
      <c r="E50" s="233" t="s">
        <v>52</v>
      </c>
      <c r="F50" s="233" t="s">
        <v>65</v>
      </c>
      <c r="G50" s="234">
        <f>X50</f>
        <v>50000</v>
      </c>
      <c r="H50" s="235">
        <v>0</v>
      </c>
      <c r="I50" s="235">
        <v>0</v>
      </c>
      <c r="J50" s="235">
        <v>10000</v>
      </c>
      <c r="K50" s="236">
        <f t="shared" si="14"/>
        <v>10000</v>
      </c>
      <c r="L50" s="235">
        <v>0</v>
      </c>
      <c r="M50" s="235">
        <v>0</v>
      </c>
      <c r="N50" s="235">
        <v>10000</v>
      </c>
      <c r="O50" s="236">
        <f t="shared" si="9"/>
        <v>10000</v>
      </c>
      <c r="P50" s="235">
        <v>0</v>
      </c>
      <c r="Q50" s="235">
        <v>20000</v>
      </c>
      <c r="R50" s="235">
        <v>0</v>
      </c>
      <c r="S50" s="236">
        <f t="shared" si="15"/>
        <v>20000</v>
      </c>
      <c r="T50" s="245">
        <v>0</v>
      </c>
      <c r="U50" s="245">
        <v>10000</v>
      </c>
      <c r="V50" s="245">
        <v>0</v>
      </c>
      <c r="W50" s="238">
        <f t="shared" si="12"/>
        <v>10000</v>
      </c>
      <c r="X50" s="249">
        <f t="shared" si="4"/>
        <v>50000</v>
      </c>
      <c r="Y50" s="248"/>
      <c r="Z50" s="235">
        <v>2750</v>
      </c>
      <c r="AA50" s="235">
        <v>2750</v>
      </c>
      <c r="AB50" s="235"/>
      <c r="AC50" s="235"/>
      <c r="AD50" s="235"/>
      <c r="AE50" s="235"/>
      <c r="AF50" s="235"/>
      <c r="AG50" s="235"/>
      <c r="AH50" s="235"/>
      <c r="AI50" s="237"/>
      <c r="AJ50" s="237"/>
      <c r="AK50" s="237"/>
      <c r="AL50" s="241">
        <f aca="true" t="shared" si="19" ref="AL50:AL53">SUM(Z50:AK50)</f>
        <v>5500</v>
      </c>
      <c r="AM50" s="234">
        <f t="shared" si="18"/>
        <v>50000</v>
      </c>
      <c r="AN50" s="242"/>
      <c r="AO50" s="233" t="s">
        <v>391</v>
      </c>
      <c r="AP50" s="233" t="s">
        <v>396</v>
      </c>
      <c r="AQ50" s="233" t="s">
        <v>151</v>
      </c>
      <c r="AR50" s="233" t="s">
        <v>52</v>
      </c>
      <c r="AS50" s="233" t="s">
        <v>65</v>
      </c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7.25" customHeight="1">
      <c r="A51" s="253"/>
      <c r="B51" s="233" t="s">
        <v>391</v>
      </c>
      <c r="C51" s="233" t="s">
        <v>396</v>
      </c>
      <c r="D51" s="233" t="s">
        <v>158</v>
      </c>
      <c r="E51" s="233" t="s">
        <v>52</v>
      </c>
      <c r="F51" s="233" t="s">
        <v>59</v>
      </c>
      <c r="G51" s="234">
        <f>AM51</f>
        <v>350000</v>
      </c>
      <c r="H51" s="235">
        <v>0</v>
      </c>
      <c r="I51" s="235">
        <v>20000</v>
      </c>
      <c r="J51" s="235">
        <v>10000</v>
      </c>
      <c r="K51" s="236">
        <f t="shared" si="14"/>
        <v>30000</v>
      </c>
      <c r="L51" s="235">
        <v>10000</v>
      </c>
      <c r="M51" s="235">
        <v>160000</v>
      </c>
      <c r="N51" s="235">
        <v>110000</v>
      </c>
      <c r="O51" s="236">
        <f t="shared" si="9"/>
        <v>280000</v>
      </c>
      <c r="P51" s="235">
        <v>10000</v>
      </c>
      <c r="Q51" s="235">
        <v>10000</v>
      </c>
      <c r="R51" s="235">
        <v>0</v>
      </c>
      <c r="S51" s="236">
        <f t="shared" si="15"/>
        <v>20000</v>
      </c>
      <c r="T51" s="245">
        <v>0</v>
      </c>
      <c r="U51" s="245">
        <v>10000</v>
      </c>
      <c r="V51" s="245">
        <v>10000</v>
      </c>
      <c r="W51" s="238">
        <f t="shared" si="12"/>
        <v>20000</v>
      </c>
      <c r="X51" s="249">
        <f t="shared" si="4"/>
        <v>350000</v>
      </c>
      <c r="Y51" s="248"/>
      <c r="Z51" s="235">
        <v>10000</v>
      </c>
      <c r="AA51" s="235">
        <v>10000</v>
      </c>
      <c r="AB51" s="235"/>
      <c r="AC51" s="235"/>
      <c r="AD51" s="235"/>
      <c r="AE51" s="235"/>
      <c r="AF51" s="235"/>
      <c r="AG51" s="235"/>
      <c r="AH51" s="235"/>
      <c r="AI51" s="237"/>
      <c r="AJ51" s="237"/>
      <c r="AK51" s="237"/>
      <c r="AL51" s="241">
        <f t="shared" si="19"/>
        <v>20000</v>
      </c>
      <c r="AM51" s="234">
        <f>X51</f>
        <v>350000</v>
      </c>
      <c r="AN51" s="242"/>
      <c r="AO51" s="233" t="s">
        <v>391</v>
      </c>
      <c r="AP51" s="233" t="s">
        <v>396</v>
      </c>
      <c r="AQ51" s="233" t="s">
        <v>158</v>
      </c>
      <c r="AR51" s="233" t="s">
        <v>52</v>
      </c>
      <c r="AS51" s="233" t="s">
        <v>59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7.25" customHeight="1">
      <c r="A52" s="253"/>
      <c r="B52" s="233" t="s">
        <v>391</v>
      </c>
      <c r="C52" s="233" t="s">
        <v>396</v>
      </c>
      <c r="D52" s="233" t="s">
        <v>160</v>
      </c>
      <c r="E52" s="233" t="s">
        <v>52</v>
      </c>
      <c r="F52" s="233" t="s">
        <v>61</v>
      </c>
      <c r="G52" s="234">
        <v>15000</v>
      </c>
      <c r="H52" s="235">
        <v>15000</v>
      </c>
      <c r="I52" s="235">
        <v>0</v>
      </c>
      <c r="J52" s="235">
        <v>0</v>
      </c>
      <c r="K52" s="236">
        <f t="shared" si="14"/>
        <v>15000</v>
      </c>
      <c r="L52" s="235">
        <v>0</v>
      </c>
      <c r="M52" s="235">
        <v>0</v>
      </c>
      <c r="N52" s="235">
        <v>0</v>
      </c>
      <c r="O52" s="236">
        <f t="shared" si="9"/>
        <v>0</v>
      </c>
      <c r="P52" s="235">
        <v>0</v>
      </c>
      <c r="Q52" s="235">
        <v>0</v>
      </c>
      <c r="R52" s="235">
        <v>0</v>
      </c>
      <c r="S52" s="236">
        <f t="shared" si="15"/>
        <v>0</v>
      </c>
      <c r="T52" s="245">
        <v>0</v>
      </c>
      <c r="U52" s="245">
        <v>0</v>
      </c>
      <c r="V52" s="245">
        <v>0</v>
      </c>
      <c r="W52" s="238">
        <f t="shared" si="12"/>
        <v>0</v>
      </c>
      <c r="X52" s="249">
        <f t="shared" si="4"/>
        <v>15000</v>
      </c>
      <c r="Y52" s="248"/>
      <c r="Z52" s="235">
        <v>14000</v>
      </c>
      <c r="AA52" s="235"/>
      <c r="AB52" s="235"/>
      <c r="AC52" s="235"/>
      <c r="AD52" s="235"/>
      <c r="AE52" s="235"/>
      <c r="AF52" s="235"/>
      <c r="AG52" s="235"/>
      <c r="AH52" s="235"/>
      <c r="AI52" s="237"/>
      <c r="AJ52" s="237"/>
      <c r="AK52" s="237"/>
      <c r="AL52" s="241">
        <f t="shared" si="19"/>
        <v>14000</v>
      </c>
      <c r="AM52" s="234">
        <f>G52</f>
        <v>15000</v>
      </c>
      <c r="AN52" s="242"/>
      <c r="AO52" s="233" t="s">
        <v>391</v>
      </c>
      <c r="AP52" s="233" t="s">
        <v>396</v>
      </c>
      <c r="AQ52" s="233" t="s">
        <v>160</v>
      </c>
      <c r="AR52" s="233" t="s">
        <v>52</v>
      </c>
      <c r="AS52" s="233" t="s">
        <v>61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7.25" customHeight="1">
      <c r="A53" s="253"/>
      <c r="B53" s="233" t="s">
        <v>391</v>
      </c>
      <c r="C53" s="233" t="s">
        <v>398</v>
      </c>
      <c r="D53" s="233" t="s">
        <v>165</v>
      </c>
      <c r="E53" s="233" t="s">
        <v>52</v>
      </c>
      <c r="F53" s="233" t="s">
        <v>61</v>
      </c>
      <c r="G53" s="234">
        <f>AM53</f>
        <v>40000</v>
      </c>
      <c r="H53" s="235">
        <v>0</v>
      </c>
      <c r="I53" s="235">
        <v>0</v>
      </c>
      <c r="J53" s="235">
        <v>0</v>
      </c>
      <c r="K53" s="236">
        <f t="shared" si="14"/>
        <v>0</v>
      </c>
      <c r="L53" s="235">
        <v>0</v>
      </c>
      <c r="M53" s="235">
        <v>0</v>
      </c>
      <c r="N53" s="235">
        <v>10000</v>
      </c>
      <c r="O53" s="236">
        <f t="shared" si="9"/>
        <v>10000</v>
      </c>
      <c r="P53" s="235">
        <v>0</v>
      </c>
      <c r="Q53" s="235">
        <v>5000</v>
      </c>
      <c r="R53" s="235">
        <v>10000</v>
      </c>
      <c r="S53" s="236">
        <f t="shared" si="15"/>
        <v>15000</v>
      </c>
      <c r="T53" s="245">
        <v>15000</v>
      </c>
      <c r="U53" s="245">
        <v>0</v>
      </c>
      <c r="V53" s="245">
        <v>0</v>
      </c>
      <c r="W53" s="238">
        <f t="shared" si="12"/>
        <v>15000</v>
      </c>
      <c r="X53" s="239">
        <f t="shared" si="4"/>
        <v>40000</v>
      </c>
      <c r="Y53" s="248"/>
      <c r="Z53" s="235"/>
      <c r="AA53" s="235">
        <v>50000</v>
      </c>
      <c r="AB53" s="235"/>
      <c r="AC53" s="235"/>
      <c r="AD53" s="235"/>
      <c r="AE53" s="235"/>
      <c r="AF53" s="235"/>
      <c r="AG53" s="235"/>
      <c r="AH53" s="235"/>
      <c r="AI53" s="237"/>
      <c r="AJ53" s="237"/>
      <c r="AK53" s="237"/>
      <c r="AL53" s="241">
        <f t="shared" si="19"/>
        <v>50000</v>
      </c>
      <c r="AM53" s="234">
        <f>X53</f>
        <v>40000</v>
      </c>
      <c r="AN53" s="242"/>
      <c r="AO53" s="233" t="s">
        <v>391</v>
      </c>
      <c r="AP53" s="233" t="s">
        <v>398</v>
      </c>
      <c r="AQ53" s="233" t="s">
        <v>165</v>
      </c>
      <c r="AR53" s="233" t="s">
        <v>52</v>
      </c>
      <c r="AS53" s="233" t="s">
        <v>61</v>
      </c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7.25" customHeight="1">
      <c r="A54" s="253"/>
      <c r="B54" s="233" t="s">
        <v>391</v>
      </c>
      <c r="C54" s="233" t="s">
        <v>398</v>
      </c>
      <c r="D54" s="233" t="s">
        <v>167</v>
      </c>
      <c r="E54" s="233" t="s">
        <v>52</v>
      </c>
      <c r="F54" s="233" t="s">
        <v>61</v>
      </c>
      <c r="G54" s="234">
        <v>3000</v>
      </c>
      <c r="H54" s="235">
        <v>0</v>
      </c>
      <c r="I54" s="235">
        <v>3000</v>
      </c>
      <c r="J54" s="235">
        <v>0</v>
      </c>
      <c r="K54" s="236">
        <f t="shared" si="14"/>
        <v>3000</v>
      </c>
      <c r="L54" s="235">
        <v>0</v>
      </c>
      <c r="M54" s="235">
        <v>0</v>
      </c>
      <c r="N54" s="235">
        <v>0</v>
      </c>
      <c r="O54" s="236">
        <v>0</v>
      </c>
      <c r="P54" s="235">
        <v>0</v>
      </c>
      <c r="Q54" s="235">
        <v>0</v>
      </c>
      <c r="R54" s="235">
        <v>0</v>
      </c>
      <c r="S54" s="236">
        <v>0</v>
      </c>
      <c r="T54" s="245">
        <v>0</v>
      </c>
      <c r="U54" s="245"/>
      <c r="V54" s="245">
        <v>0</v>
      </c>
      <c r="W54" s="238">
        <v>0</v>
      </c>
      <c r="X54" s="239">
        <f t="shared" si="4"/>
        <v>3000</v>
      </c>
      <c r="Y54" s="248"/>
      <c r="Z54" s="235"/>
      <c r="AA54" s="235"/>
      <c r="AB54" s="235"/>
      <c r="AC54" s="235"/>
      <c r="AD54" s="235"/>
      <c r="AE54" s="235"/>
      <c r="AF54" s="235"/>
      <c r="AG54" s="235"/>
      <c r="AH54" s="235"/>
      <c r="AI54" s="237"/>
      <c r="AJ54" s="237"/>
      <c r="AK54" s="237"/>
      <c r="AL54" s="241"/>
      <c r="AM54" s="234">
        <f aca="true" t="shared" si="20" ref="AM54:AM55">G54</f>
        <v>3000</v>
      </c>
      <c r="AN54" s="242"/>
      <c r="AO54" s="233" t="s">
        <v>391</v>
      </c>
      <c r="AP54" s="233" t="s">
        <v>398</v>
      </c>
      <c r="AQ54" s="233" t="s">
        <v>167</v>
      </c>
      <c r="AR54" s="233" t="s">
        <v>52</v>
      </c>
      <c r="AS54" s="233" t="s">
        <v>61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7.25" customHeight="1">
      <c r="A55" s="253"/>
      <c r="B55" s="233" t="s">
        <v>399</v>
      </c>
      <c r="C55" s="233" t="s">
        <v>389</v>
      </c>
      <c r="D55" s="233" t="s">
        <v>171</v>
      </c>
      <c r="E55" s="233" t="s">
        <v>52</v>
      </c>
      <c r="F55" s="233" t="s">
        <v>56</v>
      </c>
      <c r="G55" s="234">
        <f aca="true" t="shared" si="21" ref="G55:G56">X55</f>
        <v>160000</v>
      </c>
      <c r="H55" s="235">
        <v>6000</v>
      </c>
      <c r="I55" s="235">
        <v>6000</v>
      </c>
      <c r="J55" s="235">
        <v>6000</v>
      </c>
      <c r="K55" s="236">
        <f t="shared" si="14"/>
        <v>18000</v>
      </c>
      <c r="L55" s="235">
        <v>5000</v>
      </c>
      <c r="M55" s="235">
        <v>20000</v>
      </c>
      <c r="N55" s="235">
        <v>30000</v>
      </c>
      <c r="O55" s="236">
        <f aca="true" t="shared" si="22" ref="O55:O70">SUM(L55:N55)</f>
        <v>55000</v>
      </c>
      <c r="P55" s="235">
        <v>20000</v>
      </c>
      <c r="Q55" s="235">
        <v>27000</v>
      </c>
      <c r="R55" s="235">
        <v>22000</v>
      </c>
      <c r="S55" s="236">
        <f aca="true" t="shared" si="23" ref="S55:S70">P55+Q55+R55</f>
        <v>69000</v>
      </c>
      <c r="T55" s="245">
        <v>6000</v>
      </c>
      <c r="U55" s="245">
        <v>6000</v>
      </c>
      <c r="V55" s="245">
        <v>6000</v>
      </c>
      <c r="W55" s="238">
        <f aca="true" t="shared" si="24" ref="W55:W70">SUM(T55:V55)</f>
        <v>18000</v>
      </c>
      <c r="X55" s="239">
        <f t="shared" si="4"/>
        <v>160000</v>
      </c>
      <c r="Y55" s="248"/>
      <c r="Z55" s="235">
        <v>3500</v>
      </c>
      <c r="AA55" s="235">
        <v>3500</v>
      </c>
      <c r="AB55" s="235"/>
      <c r="AC55" s="235"/>
      <c r="AD55" s="235"/>
      <c r="AE55" s="235"/>
      <c r="AF55" s="235"/>
      <c r="AG55" s="235"/>
      <c r="AH55" s="235"/>
      <c r="AI55" s="237"/>
      <c r="AJ55" s="237"/>
      <c r="AK55" s="237"/>
      <c r="AL55" s="241">
        <f aca="true" t="shared" si="25" ref="AL55:AL57">SUM(Z55:AK55)</f>
        <v>7000</v>
      </c>
      <c r="AM55" s="234">
        <f t="shared" si="20"/>
        <v>160000</v>
      </c>
      <c r="AN55" s="242"/>
      <c r="AO55" s="233" t="s">
        <v>399</v>
      </c>
      <c r="AP55" s="233" t="s">
        <v>389</v>
      </c>
      <c r="AQ55" s="233" t="s">
        <v>171</v>
      </c>
      <c r="AR55" s="233" t="s">
        <v>52</v>
      </c>
      <c r="AS55" s="233" t="s">
        <v>56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7.25" customHeight="1">
      <c r="A56" s="253"/>
      <c r="B56" s="233" t="s">
        <v>399</v>
      </c>
      <c r="C56" s="233" t="s">
        <v>389</v>
      </c>
      <c r="D56" s="233" t="s">
        <v>171</v>
      </c>
      <c r="E56" s="233" t="s">
        <v>52</v>
      </c>
      <c r="F56" s="233" t="s">
        <v>59</v>
      </c>
      <c r="G56" s="234">
        <f t="shared" si="21"/>
        <v>20000</v>
      </c>
      <c r="H56" s="235">
        <v>0</v>
      </c>
      <c r="I56" s="235">
        <v>0</v>
      </c>
      <c r="J56" s="235">
        <v>0</v>
      </c>
      <c r="K56" s="236">
        <f t="shared" si="14"/>
        <v>0</v>
      </c>
      <c r="L56" s="235">
        <v>5000</v>
      </c>
      <c r="M56" s="235">
        <v>0</v>
      </c>
      <c r="N56" s="235">
        <v>0</v>
      </c>
      <c r="O56" s="236">
        <f t="shared" si="22"/>
        <v>5000</v>
      </c>
      <c r="P56" s="235">
        <v>0</v>
      </c>
      <c r="Q56" s="235">
        <v>3000</v>
      </c>
      <c r="R56" s="235">
        <v>5000</v>
      </c>
      <c r="S56" s="236">
        <f t="shared" si="23"/>
        <v>8000</v>
      </c>
      <c r="T56" s="245">
        <v>5000</v>
      </c>
      <c r="U56" s="245">
        <v>2000</v>
      </c>
      <c r="V56" s="245">
        <v>0</v>
      </c>
      <c r="W56" s="238">
        <f t="shared" si="24"/>
        <v>7000</v>
      </c>
      <c r="X56" s="239">
        <f t="shared" si="4"/>
        <v>20000</v>
      </c>
      <c r="Y56" s="248"/>
      <c r="Z56" s="235">
        <v>2000</v>
      </c>
      <c r="AA56" s="235"/>
      <c r="AB56" s="235"/>
      <c r="AC56" s="235"/>
      <c r="AD56" s="235"/>
      <c r="AE56" s="235"/>
      <c r="AF56" s="235"/>
      <c r="AG56" s="235"/>
      <c r="AH56" s="235"/>
      <c r="AI56" s="237"/>
      <c r="AJ56" s="237"/>
      <c r="AK56" s="237"/>
      <c r="AL56" s="241">
        <f t="shared" si="25"/>
        <v>2000</v>
      </c>
      <c r="AM56" s="234">
        <f>X56</f>
        <v>20000</v>
      </c>
      <c r="AN56" s="242"/>
      <c r="AO56" s="233" t="s">
        <v>399</v>
      </c>
      <c r="AP56" s="233" t="s">
        <v>389</v>
      </c>
      <c r="AQ56" s="233" t="s">
        <v>171</v>
      </c>
      <c r="AR56" s="233" t="s">
        <v>52</v>
      </c>
      <c r="AS56" s="233" t="s">
        <v>59</v>
      </c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7.25" customHeight="1">
      <c r="A57" s="253"/>
      <c r="B57" s="233" t="s">
        <v>399</v>
      </c>
      <c r="C57" s="233" t="s">
        <v>389</v>
      </c>
      <c r="D57" s="233" t="s">
        <v>171</v>
      </c>
      <c r="E57" s="233" t="s">
        <v>52</v>
      </c>
      <c r="F57" s="233" t="s">
        <v>61</v>
      </c>
      <c r="G57" s="234">
        <v>15000</v>
      </c>
      <c r="H57" s="235">
        <v>0</v>
      </c>
      <c r="I57" s="235">
        <v>0</v>
      </c>
      <c r="J57" s="235">
        <v>0</v>
      </c>
      <c r="K57" s="236">
        <f t="shared" si="14"/>
        <v>0</v>
      </c>
      <c r="L57" s="235">
        <v>0</v>
      </c>
      <c r="M57" s="235">
        <v>5000</v>
      </c>
      <c r="N57" s="235">
        <v>0</v>
      </c>
      <c r="O57" s="236">
        <f t="shared" si="22"/>
        <v>5000</v>
      </c>
      <c r="P57" s="235">
        <v>0</v>
      </c>
      <c r="Q57" s="235">
        <v>0</v>
      </c>
      <c r="R57" s="235">
        <v>0</v>
      </c>
      <c r="S57" s="236">
        <f t="shared" si="23"/>
        <v>0</v>
      </c>
      <c r="T57" s="245">
        <v>10000</v>
      </c>
      <c r="U57" s="245">
        <v>0</v>
      </c>
      <c r="V57" s="245">
        <v>0</v>
      </c>
      <c r="W57" s="238">
        <f t="shared" si="24"/>
        <v>10000</v>
      </c>
      <c r="X57" s="239">
        <f t="shared" si="4"/>
        <v>15000</v>
      </c>
      <c r="Y57" s="248"/>
      <c r="Z57" s="235">
        <v>1000</v>
      </c>
      <c r="AA57" s="235">
        <v>1000</v>
      </c>
      <c r="AB57" s="235"/>
      <c r="AC57" s="235"/>
      <c r="AD57" s="235"/>
      <c r="AE57" s="235"/>
      <c r="AF57" s="235"/>
      <c r="AG57" s="235"/>
      <c r="AH57" s="235"/>
      <c r="AI57" s="237"/>
      <c r="AJ57" s="237"/>
      <c r="AK57" s="237"/>
      <c r="AL57" s="241">
        <f t="shared" si="25"/>
        <v>2000</v>
      </c>
      <c r="AM57" s="234">
        <f aca="true" t="shared" si="26" ref="AM57:AM61">G57</f>
        <v>15000</v>
      </c>
      <c r="AN57" s="242"/>
      <c r="AO57" s="233" t="s">
        <v>399</v>
      </c>
      <c r="AP57" s="233" t="s">
        <v>389</v>
      </c>
      <c r="AQ57" s="233" t="s">
        <v>171</v>
      </c>
      <c r="AR57" s="233" t="s">
        <v>52</v>
      </c>
      <c r="AS57" s="233" t="s">
        <v>61</v>
      </c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7.25" customHeight="1">
      <c r="A58" s="253"/>
      <c r="B58" s="233" t="s">
        <v>399</v>
      </c>
      <c r="C58" s="233" t="s">
        <v>395</v>
      </c>
      <c r="D58" s="233" t="s">
        <v>180</v>
      </c>
      <c r="E58" s="233" t="s">
        <v>52</v>
      </c>
      <c r="F58" s="233" t="s">
        <v>65</v>
      </c>
      <c r="G58" s="234">
        <v>0</v>
      </c>
      <c r="H58" s="235">
        <v>0</v>
      </c>
      <c r="I58" s="235">
        <v>0</v>
      </c>
      <c r="J58" s="235">
        <v>0</v>
      </c>
      <c r="K58" s="236">
        <f t="shared" si="14"/>
        <v>0</v>
      </c>
      <c r="L58" s="235">
        <v>0</v>
      </c>
      <c r="M58" s="235">
        <v>0</v>
      </c>
      <c r="N58" s="235">
        <v>0</v>
      </c>
      <c r="O58" s="236">
        <f t="shared" si="22"/>
        <v>0</v>
      </c>
      <c r="P58" s="235">
        <v>0</v>
      </c>
      <c r="Q58" s="235">
        <v>0</v>
      </c>
      <c r="R58" s="235">
        <v>0</v>
      </c>
      <c r="S58" s="236">
        <f t="shared" si="23"/>
        <v>0</v>
      </c>
      <c r="T58" s="245">
        <v>0</v>
      </c>
      <c r="U58" s="245">
        <v>0</v>
      </c>
      <c r="V58" s="245">
        <v>0</v>
      </c>
      <c r="W58" s="238">
        <f t="shared" si="24"/>
        <v>0</v>
      </c>
      <c r="X58" s="239">
        <f t="shared" si="4"/>
        <v>0</v>
      </c>
      <c r="Y58" s="248"/>
      <c r="Z58" s="235"/>
      <c r="AA58" s="235"/>
      <c r="AB58" s="235"/>
      <c r="AC58" s="235"/>
      <c r="AD58" s="235"/>
      <c r="AE58" s="235"/>
      <c r="AF58" s="235"/>
      <c r="AG58" s="235"/>
      <c r="AH58" s="235"/>
      <c r="AI58" s="237"/>
      <c r="AJ58" s="237"/>
      <c r="AK58" s="237"/>
      <c r="AL58" s="241"/>
      <c r="AM58" s="234">
        <f t="shared" si="26"/>
        <v>0</v>
      </c>
      <c r="AN58" s="242"/>
      <c r="AO58" s="233" t="s">
        <v>399</v>
      </c>
      <c r="AP58" s="233" t="s">
        <v>395</v>
      </c>
      <c r="AQ58" s="233" t="s">
        <v>180</v>
      </c>
      <c r="AR58" s="233" t="s">
        <v>52</v>
      </c>
      <c r="AS58" s="233" t="s">
        <v>65</v>
      </c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7.25" customHeight="1">
      <c r="A59" s="253"/>
      <c r="B59" s="233" t="s">
        <v>399</v>
      </c>
      <c r="C59" s="233" t="s">
        <v>395</v>
      </c>
      <c r="D59" s="233" t="s">
        <v>180</v>
      </c>
      <c r="E59" s="233" t="s">
        <v>52</v>
      </c>
      <c r="F59" s="233" t="s">
        <v>63</v>
      </c>
      <c r="G59" s="234">
        <f aca="true" t="shared" si="27" ref="G59:G61">X59</f>
        <v>1000</v>
      </c>
      <c r="H59" s="235">
        <v>0</v>
      </c>
      <c r="I59" s="235">
        <v>0</v>
      </c>
      <c r="J59" s="235">
        <v>1000</v>
      </c>
      <c r="K59" s="236">
        <f t="shared" si="14"/>
        <v>1000</v>
      </c>
      <c r="L59" s="235">
        <v>0</v>
      </c>
      <c r="M59" s="235">
        <v>0</v>
      </c>
      <c r="N59" s="235">
        <v>0</v>
      </c>
      <c r="O59" s="236">
        <f t="shared" si="22"/>
        <v>0</v>
      </c>
      <c r="P59" s="235">
        <v>0</v>
      </c>
      <c r="Q59" s="235">
        <v>0</v>
      </c>
      <c r="R59" s="235">
        <v>0</v>
      </c>
      <c r="S59" s="236">
        <f t="shared" si="23"/>
        <v>0</v>
      </c>
      <c r="T59" s="245">
        <v>0</v>
      </c>
      <c r="U59" s="245">
        <v>0</v>
      </c>
      <c r="V59" s="245">
        <v>0</v>
      </c>
      <c r="W59" s="238">
        <f t="shared" si="24"/>
        <v>0</v>
      </c>
      <c r="X59" s="239">
        <f t="shared" si="4"/>
        <v>1000</v>
      </c>
      <c r="Y59" s="248"/>
      <c r="Z59" s="235"/>
      <c r="AA59" s="235"/>
      <c r="AB59" s="235"/>
      <c r="AC59" s="235"/>
      <c r="AD59" s="235"/>
      <c r="AE59" s="235"/>
      <c r="AF59" s="235"/>
      <c r="AG59" s="235"/>
      <c r="AH59" s="235"/>
      <c r="AI59" s="237"/>
      <c r="AJ59" s="237"/>
      <c r="AK59" s="237"/>
      <c r="AL59" s="241">
        <f aca="true" t="shared" si="28" ref="AL59:AL64">SUM(Z59:AK59)</f>
        <v>0</v>
      </c>
      <c r="AM59" s="234">
        <f t="shared" si="26"/>
        <v>1000</v>
      </c>
      <c r="AN59" s="242"/>
      <c r="AO59" s="233" t="s">
        <v>399</v>
      </c>
      <c r="AP59" s="233" t="s">
        <v>395</v>
      </c>
      <c r="AQ59" s="233" t="s">
        <v>180</v>
      </c>
      <c r="AR59" s="233" t="s">
        <v>52</v>
      </c>
      <c r="AS59" s="233" t="s">
        <v>63</v>
      </c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7.25" customHeight="1">
      <c r="A60" s="253"/>
      <c r="B60" s="233" t="s">
        <v>399</v>
      </c>
      <c r="C60" s="233" t="s">
        <v>395</v>
      </c>
      <c r="D60" s="233" t="s">
        <v>185</v>
      </c>
      <c r="E60" s="233" t="s">
        <v>52</v>
      </c>
      <c r="F60" s="233" t="s">
        <v>186</v>
      </c>
      <c r="G60" s="234">
        <f t="shared" si="27"/>
        <v>2000</v>
      </c>
      <c r="H60" s="235">
        <v>0</v>
      </c>
      <c r="I60" s="235">
        <v>0</v>
      </c>
      <c r="J60" s="235">
        <v>0</v>
      </c>
      <c r="K60" s="236">
        <f t="shared" si="14"/>
        <v>0</v>
      </c>
      <c r="L60" s="235">
        <v>0</v>
      </c>
      <c r="M60" s="235">
        <v>0</v>
      </c>
      <c r="N60" s="235">
        <v>1000</v>
      </c>
      <c r="O60" s="236">
        <f t="shared" si="22"/>
        <v>1000</v>
      </c>
      <c r="P60" s="235">
        <v>0</v>
      </c>
      <c r="Q60" s="235">
        <v>1000</v>
      </c>
      <c r="R60" s="235">
        <v>0</v>
      </c>
      <c r="S60" s="236">
        <f t="shared" si="23"/>
        <v>1000</v>
      </c>
      <c r="T60" s="245">
        <v>0</v>
      </c>
      <c r="U60" s="245">
        <v>0</v>
      </c>
      <c r="V60" s="245">
        <v>0</v>
      </c>
      <c r="W60" s="238">
        <f t="shared" si="24"/>
        <v>0</v>
      </c>
      <c r="X60" s="239">
        <f t="shared" si="4"/>
        <v>2000</v>
      </c>
      <c r="Y60" s="248"/>
      <c r="Z60" s="235"/>
      <c r="AA60" s="235"/>
      <c r="AB60" s="235"/>
      <c r="AC60" s="235"/>
      <c r="AD60" s="235"/>
      <c r="AE60" s="235"/>
      <c r="AF60" s="235"/>
      <c r="AG60" s="235"/>
      <c r="AH60" s="235"/>
      <c r="AI60" s="237"/>
      <c r="AJ60" s="237"/>
      <c r="AK60" s="237"/>
      <c r="AL60" s="241">
        <f t="shared" si="28"/>
        <v>0</v>
      </c>
      <c r="AM60" s="234">
        <f t="shared" si="26"/>
        <v>2000</v>
      </c>
      <c r="AN60" s="242"/>
      <c r="AO60" s="233" t="s">
        <v>399</v>
      </c>
      <c r="AP60" s="233" t="s">
        <v>395</v>
      </c>
      <c r="AQ60" s="233" t="s">
        <v>185</v>
      </c>
      <c r="AR60" s="233" t="s">
        <v>52</v>
      </c>
      <c r="AS60" s="233" t="s">
        <v>186</v>
      </c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7.25" customHeight="1">
      <c r="A61" s="253"/>
      <c r="B61" s="233" t="s">
        <v>399</v>
      </c>
      <c r="C61" s="233" t="s">
        <v>395</v>
      </c>
      <c r="D61" s="233" t="s">
        <v>185</v>
      </c>
      <c r="E61" s="233" t="s">
        <v>52</v>
      </c>
      <c r="F61" s="233" t="s">
        <v>59</v>
      </c>
      <c r="G61" s="234">
        <f t="shared" si="27"/>
        <v>1000</v>
      </c>
      <c r="H61" s="235">
        <v>1000</v>
      </c>
      <c r="I61" s="235">
        <v>0</v>
      </c>
      <c r="J61" s="235">
        <v>0</v>
      </c>
      <c r="K61" s="236">
        <f t="shared" si="14"/>
        <v>1000</v>
      </c>
      <c r="L61" s="235">
        <v>0</v>
      </c>
      <c r="M61" s="235">
        <v>0</v>
      </c>
      <c r="N61" s="235">
        <v>0</v>
      </c>
      <c r="O61" s="236">
        <f t="shared" si="22"/>
        <v>0</v>
      </c>
      <c r="P61" s="235">
        <v>0</v>
      </c>
      <c r="Q61" s="235">
        <v>0</v>
      </c>
      <c r="R61" s="235">
        <v>0</v>
      </c>
      <c r="S61" s="236">
        <f t="shared" si="23"/>
        <v>0</v>
      </c>
      <c r="T61" s="245">
        <v>0</v>
      </c>
      <c r="U61" s="245">
        <v>0</v>
      </c>
      <c r="V61" s="245">
        <v>0</v>
      </c>
      <c r="W61" s="238">
        <f t="shared" si="24"/>
        <v>0</v>
      </c>
      <c r="X61" s="239">
        <f t="shared" si="4"/>
        <v>1000</v>
      </c>
      <c r="Y61" s="248"/>
      <c r="Z61" s="235">
        <v>1000</v>
      </c>
      <c r="AA61" s="235"/>
      <c r="AB61" s="235"/>
      <c r="AC61" s="235"/>
      <c r="AD61" s="235"/>
      <c r="AE61" s="235"/>
      <c r="AF61" s="235"/>
      <c r="AG61" s="235"/>
      <c r="AH61" s="235"/>
      <c r="AI61" s="237"/>
      <c r="AJ61" s="237"/>
      <c r="AK61" s="237"/>
      <c r="AL61" s="241">
        <f t="shared" si="28"/>
        <v>1000</v>
      </c>
      <c r="AM61" s="234">
        <f t="shared" si="26"/>
        <v>1000</v>
      </c>
      <c r="AN61" s="242"/>
      <c r="AO61" s="233" t="s">
        <v>399</v>
      </c>
      <c r="AP61" s="233" t="s">
        <v>395</v>
      </c>
      <c r="AQ61" s="233" t="s">
        <v>185</v>
      </c>
      <c r="AR61" s="233" t="s">
        <v>52</v>
      </c>
      <c r="AS61" s="233" t="s">
        <v>59</v>
      </c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7.25" customHeight="1">
      <c r="A62" s="253"/>
      <c r="B62" s="233" t="s">
        <v>399</v>
      </c>
      <c r="C62" s="233" t="s">
        <v>395</v>
      </c>
      <c r="D62" s="233" t="s">
        <v>185</v>
      </c>
      <c r="E62" s="233" t="s">
        <v>52</v>
      </c>
      <c r="F62" s="233" t="s">
        <v>61</v>
      </c>
      <c r="G62" s="234">
        <f aca="true" t="shared" si="29" ref="G62:G63">AM62</f>
        <v>367527.79</v>
      </c>
      <c r="H62" s="235">
        <v>0</v>
      </c>
      <c r="I62" s="235">
        <v>5000</v>
      </c>
      <c r="J62" s="235">
        <v>8025</v>
      </c>
      <c r="K62" s="236">
        <f t="shared" si="14"/>
        <v>13025</v>
      </c>
      <c r="L62" s="244">
        <v>0</v>
      </c>
      <c r="M62" s="244">
        <v>165000</v>
      </c>
      <c r="N62" s="254">
        <v>23452.79</v>
      </c>
      <c r="O62" s="255">
        <f t="shared" si="22"/>
        <v>188452.79</v>
      </c>
      <c r="P62" s="235">
        <v>25300</v>
      </c>
      <c r="Q62" s="235">
        <v>29000</v>
      </c>
      <c r="R62" s="235">
        <v>28725</v>
      </c>
      <c r="S62" s="236">
        <f t="shared" si="23"/>
        <v>83025</v>
      </c>
      <c r="T62" s="245">
        <v>45000</v>
      </c>
      <c r="U62" s="245">
        <v>25000</v>
      </c>
      <c r="V62" s="245">
        <v>13025</v>
      </c>
      <c r="W62" s="238">
        <f t="shared" si="24"/>
        <v>83025</v>
      </c>
      <c r="X62" s="256">
        <f>K62+O62+S62+W62</f>
        <v>367527.79</v>
      </c>
      <c r="Y62" s="248"/>
      <c r="Z62" s="235">
        <v>10000</v>
      </c>
      <c r="AA62" s="235">
        <v>10000</v>
      </c>
      <c r="AB62" s="235"/>
      <c r="AC62" s="235"/>
      <c r="AD62" s="235"/>
      <c r="AE62" s="235"/>
      <c r="AF62" s="235"/>
      <c r="AG62" s="235"/>
      <c r="AH62" s="235"/>
      <c r="AI62" s="237"/>
      <c r="AJ62" s="237"/>
      <c r="AK62" s="237"/>
      <c r="AL62" s="241">
        <f t="shared" si="28"/>
        <v>20000</v>
      </c>
      <c r="AM62" s="234">
        <f aca="true" t="shared" si="30" ref="AM62:AM63">X62</f>
        <v>367527.79</v>
      </c>
      <c r="AN62" s="242"/>
      <c r="AO62" s="233" t="s">
        <v>399</v>
      </c>
      <c r="AP62" s="233" t="s">
        <v>395</v>
      </c>
      <c r="AQ62" s="233" t="s">
        <v>185</v>
      </c>
      <c r="AR62" s="233" t="s">
        <v>52</v>
      </c>
      <c r="AS62" s="233" t="s">
        <v>61</v>
      </c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7.25" customHeight="1">
      <c r="A63" s="253"/>
      <c r="B63" s="233" t="s">
        <v>399</v>
      </c>
      <c r="C63" s="233" t="s">
        <v>395</v>
      </c>
      <c r="D63" s="233" t="s">
        <v>185</v>
      </c>
      <c r="E63" s="233" t="s">
        <v>52</v>
      </c>
      <c r="F63" s="233" t="s">
        <v>65</v>
      </c>
      <c r="G63" s="234">
        <f t="shared" si="29"/>
        <v>40000</v>
      </c>
      <c r="H63" s="235">
        <v>0</v>
      </c>
      <c r="I63" s="235">
        <v>0</v>
      </c>
      <c r="J63" s="235">
        <v>0</v>
      </c>
      <c r="K63" s="236">
        <f t="shared" si="14"/>
        <v>0</v>
      </c>
      <c r="L63" s="235">
        <v>10000</v>
      </c>
      <c r="M63" s="235">
        <v>0</v>
      </c>
      <c r="N63" s="235">
        <v>0</v>
      </c>
      <c r="O63" s="236">
        <f t="shared" si="22"/>
        <v>10000</v>
      </c>
      <c r="P63" s="235">
        <v>0</v>
      </c>
      <c r="Q63" s="235">
        <v>10000</v>
      </c>
      <c r="R63" s="235">
        <v>10000</v>
      </c>
      <c r="S63" s="236">
        <f t="shared" si="23"/>
        <v>20000</v>
      </c>
      <c r="T63" s="245">
        <v>0</v>
      </c>
      <c r="U63" s="245">
        <v>0</v>
      </c>
      <c r="V63" s="245">
        <v>10000</v>
      </c>
      <c r="W63" s="238">
        <f t="shared" si="24"/>
        <v>10000</v>
      </c>
      <c r="X63" s="239">
        <f aca="true" t="shared" si="31" ref="X63:X70">SUM(K63+O63+S63+W63)</f>
        <v>40000</v>
      </c>
      <c r="Y63" s="248"/>
      <c r="Z63" s="235">
        <v>10000</v>
      </c>
      <c r="AA63" s="235"/>
      <c r="AB63" s="235"/>
      <c r="AC63" s="235"/>
      <c r="AD63" s="235"/>
      <c r="AE63" s="235"/>
      <c r="AF63" s="235"/>
      <c r="AG63" s="235"/>
      <c r="AH63" s="235"/>
      <c r="AI63" s="237"/>
      <c r="AJ63" s="237"/>
      <c r="AK63" s="237"/>
      <c r="AL63" s="241">
        <f t="shared" si="28"/>
        <v>10000</v>
      </c>
      <c r="AM63" s="234">
        <f t="shared" si="30"/>
        <v>40000</v>
      </c>
      <c r="AN63" s="242"/>
      <c r="AO63" s="233" t="s">
        <v>399</v>
      </c>
      <c r="AP63" s="233" t="s">
        <v>395</v>
      </c>
      <c r="AQ63" s="233" t="s">
        <v>185</v>
      </c>
      <c r="AR63" s="233" t="s">
        <v>52</v>
      </c>
      <c r="AS63" s="233" t="s">
        <v>65</v>
      </c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7.25" customHeight="1">
      <c r="A64" s="253"/>
      <c r="B64" s="233" t="s">
        <v>399</v>
      </c>
      <c r="C64" s="233" t="s">
        <v>395</v>
      </c>
      <c r="D64" s="233" t="s">
        <v>185</v>
      </c>
      <c r="E64" s="233" t="s">
        <v>73</v>
      </c>
      <c r="F64" s="233" t="s">
        <v>74</v>
      </c>
      <c r="G64" s="234">
        <v>2000</v>
      </c>
      <c r="H64" s="235">
        <v>0</v>
      </c>
      <c r="I64" s="235">
        <v>2000</v>
      </c>
      <c r="J64" s="235">
        <v>0</v>
      </c>
      <c r="K64" s="236">
        <f t="shared" si="14"/>
        <v>2000</v>
      </c>
      <c r="L64" s="235">
        <v>0</v>
      </c>
      <c r="M64" s="235">
        <v>0</v>
      </c>
      <c r="N64" s="235">
        <v>0</v>
      </c>
      <c r="O64" s="236">
        <f t="shared" si="22"/>
        <v>0</v>
      </c>
      <c r="P64" s="235">
        <v>0</v>
      </c>
      <c r="Q64" s="235">
        <v>0</v>
      </c>
      <c r="R64" s="235">
        <v>0</v>
      </c>
      <c r="S64" s="236">
        <f t="shared" si="23"/>
        <v>0</v>
      </c>
      <c r="T64" s="245">
        <v>0</v>
      </c>
      <c r="U64" s="245">
        <v>0</v>
      </c>
      <c r="V64" s="245">
        <v>0</v>
      </c>
      <c r="W64" s="238">
        <f t="shared" si="24"/>
        <v>0</v>
      </c>
      <c r="X64" s="239">
        <f t="shared" si="31"/>
        <v>2000</v>
      </c>
      <c r="Y64" s="248"/>
      <c r="Z64" s="235">
        <v>4000</v>
      </c>
      <c r="AA64" s="235"/>
      <c r="AB64" s="235"/>
      <c r="AC64" s="235"/>
      <c r="AD64" s="235"/>
      <c r="AE64" s="235"/>
      <c r="AF64" s="235"/>
      <c r="AG64" s="235"/>
      <c r="AH64" s="235"/>
      <c r="AI64" s="237"/>
      <c r="AJ64" s="237"/>
      <c r="AK64" s="237"/>
      <c r="AL64" s="241">
        <f t="shared" si="28"/>
        <v>4000</v>
      </c>
      <c r="AM64" s="234">
        <f aca="true" t="shared" si="32" ref="AM64:AM65">G64</f>
        <v>2000</v>
      </c>
      <c r="AN64" s="242"/>
      <c r="AO64" s="233" t="s">
        <v>399</v>
      </c>
      <c r="AP64" s="233" t="s">
        <v>395</v>
      </c>
      <c r="AQ64" s="233" t="s">
        <v>185</v>
      </c>
      <c r="AR64" s="233" t="s">
        <v>73</v>
      </c>
      <c r="AS64" s="233" t="s">
        <v>74</v>
      </c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7.25" customHeight="1">
      <c r="A65" s="253"/>
      <c r="B65" s="233" t="s">
        <v>399</v>
      </c>
      <c r="C65" s="233" t="s">
        <v>395</v>
      </c>
      <c r="D65" s="233" t="s">
        <v>193</v>
      </c>
      <c r="E65" s="233" t="s">
        <v>52</v>
      </c>
      <c r="F65" s="233" t="s">
        <v>61</v>
      </c>
      <c r="G65" s="234">
        <v>100000</v>
      </c>
      <c r="H65" s="235">
        <v>0</v>
      </c>
      <c r="I65" s="235">
        <v>0</v>
      </c>
      <c r="J65" s="235">
        <v>50000</v>
      </c>
      <c r="K65" s="236">
        <f t="shared" si="14"/>
        <v>50000</v>
      </c>
      <c r="L65" s="235">
        <v>0</v>
      </c>
      <c r="M65" s="235">
        <v>50000</v>
      </c>
      <c r="N65" s="235">
        <v>0</v>
      </c>
      <c r="O65" s="236">
        <f t="shared" si="22"/>
        <v>50000</v>
      </c>
      <c r="P65" s="235">
        <v>0</v>
      </c>
      <c r="Q65" s="235">
        <v>0</v>
      </c>
      <c r="R65" s="235">
        <v>0</v>
      </c>
      <c r="S65" s="236">
        <f t="shared" si="23"/>
        <v>0</v>
      </c>
      <c r="T65" s="245">
        <v>0</v>
      </c>
      <c r="U65" s="245">
        <v>0</v>
      </c>
      <c r="V65" s="245">
        <v>0</v>
      </c>
      <c r="W65" s="238">
        <f t="shared" si="24"/>
        <v>0</v>
      </c>
      <c r="X65" s="239">
        <f t="shared" si="31"/>
        <v>100000</v>
      </c>
      <c r="Y65" s="248"/>
      <c r="Z65" s="235"/>
      <c r="AA65" s="235"/>
      <c r="AB65" s="235"/>
      <c r="AC65" s="235"/>
      <c r="AD65" s="235"/>
      <c r="AE65" s="235"/>
      <c r="AF65" s="235"/>
      <c r="AG65" s="235"/>
      <c r="AH65" s="235"/>
      <c r="AI65" s="237"/>
      <c r="AJ65" s="237"/>
      <c r="AK65" s="237"/>
      <c r="AL65" s="241"/>
      <c r="AM65" s="234">
        <f t="shared" si="32"/>
        <v>100000</v>
      </c>
      <c r="AN65" s="242"/>
      <c r="AO65" s="233" t="s">
        <v>399</v>
      </c>
      <c r="AP65" s="233" t="s">
        <v>395</v>
      </c>
      <c r="AQ65" s="233" t="s">
        <v>193</v>
      </c>
      <c r="AR65" s="233" t="s">
        <v>52</v>
      </c>
      <c r="AS65" s="233" t="s">
        <v>61</v>
      </c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7.25" customHeight="1">
      <c r="A66" s="253"/>
      <c r="B66" s="233" t="s">
        <v>400</v>
      </c>
      <c r="C66" s="233" t="s">
        <v>388</v>
      </c>
      <c r="D66" s="233" t="s">
        <v>198</v>
      </c>
      <c r="E66" s="233" t="s">
        <v>52</v>
      </c>
      <c r="F66" s="233" t="s">
        <v>65</v>
      </c>
      <c r="G66" s="234">
        <f>AM66</f>
        <v>0</v>
      </c>
      <c r="H66" s="235">
        <v>0</v>
      </c>
      <c r="I66" s="235">
        <v>0</v>
      </c>
      <c r="J66" s="235">
        <v>0</v>
      </c>
      <c r="K66" s="236">
        <f t="shared" si="14"/>
        <v>0</v>
      </c>
      <c r="L66" s="235">
        <v>0</v>
      </c>
      <c r="M66" s="235">
        <v>0</v>
      </c>
      <c r="N66" s="235">
        <v>0</v>
      </c>
      <c r="O66" s="236">
        <f t="shared" si="22"/>
        <v>0</v>
      </c>
      <c r="P66" s="235">
        <v>0</v>
      </c>
      <c r="Q66" s="235">
        <v>0</v>
      </c>
      <c r="R66" s="235">
        <v>0</v>
      </c>
      <c r="S66" s="236">
        <f t="shared" si="23"/>
        <v>0</v>
      </c>
      <c r="T66" s="245">
        <v>0</v>
      </c>
      <c r="U66" s="245">
        <v>0</v>
      </c>
      <c r="V66" s="245">
        <v>0</v>
      </c>
      <c r="W66" s="238">
        <f t="shared" si="24"/>
        <v>0</v>
      </c>
      <c r="X66" s="239">
        <f t="shared" si="31"/>
        <v>0</v>
      </c>
      <c r="Y66" s="248"/>
      <c r="Z66" s="235"/>
      <c r="AA66" s="235"/>
      <c r="AB66" s="235"/>
      <c r="AC66" s="235"/>
      <c r="AD66" s="235"/>
      <c r="AE66" s="235"/>
      <c r="AF66" s="235"/>
      <c r="AG66" s="235"/>
      <c r="AH66" s="235"/>
      <c r="AI66" s="237"/>
      <c r="AJ66" s="237"/>
      <c r="AK66" s="237"/>
      <c r="AL66" s="241">
        <f aca="true" t="shared" si="33" ref="AL66:AL71">SUM(Z66:AK66)</f>
        <v>0</v>
      </c>
      <c r="AM66" s="234">
        <f>X66</f>
        <v>0</v>
      </c>
      <c r="AN66" s="242"/>
      <c r="AO66" s="233" t="s">
        <v>400</v>
      </c>
      <c r="AP66" s="233" t="s">
        <v>388</v>
      </c>
      <c r="AQ66" s="233" t="s">
        <v>198</v>
      </c>
      <c r="AR66" s="233" t="s">
        <v>52</v>
      </c>
      <c r="AS66" s="233" t="s">
        <v>65</v>
      </c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7.25" customHeight="1">
      <c r="A67" s="253"/>
      <c r="B67" s="233" t="s">
        <v>397</v>
      </c>
      <c r="C67" s="233" t="s">
        <v>388</v>
      </c>
      <c r="D67" s="233" t="s">
        <v>401</v>
      </c>
      <c r="E67" s="233" t="s">
        <v>402</v>
      </c>
      <c r="F67" s="233" t="s">
        <v>205</v>
      </c>
      <c r="G67" s="234">
        <v>355100</v>
      </c>
      <c r="H67" s="235">
        <v>29592</v>
      </c>
      <c r="I67" s="235">
        <v>29592</v>
      </c>
      <c r="J67" s="235">
        <v>29591</v>
      </c>
      <c r="K67" s="236">
        <f t="shared" si="14"/>
        <v>88775</v>
      </c>
      <c r="L67" s="235">
        <v>29592</v>
      </c>
      <c r="M67" s="235">
        <v>29592</v>
      </c>
      <c r="N67" s="235">
        <v>29591</v>
      </c>
      <c r="O67" s="236">
        <f t="shared" si="22"/>
        <v>88775</v>
      </c>
      <c r="P67" s="235">
        <v>29592</v>
      </c>
      <c r="Q67" s="235">
        <v>29592</v>
      </c>
      <c r="R67" s="235">
        <v>29591</v>
      </c>
      <c r="S67" s="236">
        <f t="shared" si="23"/>
        <v>88775</v>
      </c>
      <c r="T67" s="245">
        <v>29592</v>
      </c>
      <c r="U67" s="245">
        <v>29592</v>
      </c>
      <c r="V67" s="245">
        <v>29591</v>
      </c>
      <c r="W67" s="238">
        <f t="shared" si="24"/>
        <v>88775</v>
      </c>
      <c r="X67" s="239">
        <f t="shared" si="31"/>
        <v>355100</v>
      </c>
      <c r="Y67" s="248"/>
      <c r="Z67" s="235">
        <v>29000</v>
      </c>
      <c r="AA67" s="235">
        <v>29000</v>
      </c>
      <c r="AB67" s="235"/>
      <c r="AC67" s="235"/>
      <c r="AD67" s="235"/>
      <c r="AE67" s="235"/>
      <c r="AF67" s="235"/>
      <c r="AG67" s="235"/>
      <c r="AH67" s="235"/>
      <c r="AI67" s="235"/>
      <c r="AJ67" s="235"/>
      <c r="AK67" s="237"/>
      <c r="AL67" s="241">
        <f t="shared" si="33"/>
        <v>58000</v>
      </c>
      <c r="AM67" s="234">
        <f aca="true" t="shared" si="34" ref="AM67:AM69">G67</f>
        <v>355100</v>
      </c>
      <c r="AN67" s="242"/>
      <c r="AO67" s="233" t="s">
        <v>397</v>
      </c>
      <c r="AP67" s="233" t="s">
        <v>388</v>
      </c>
      <c r="AQ67" s="233" t="s">
        <v>401</v>
      </c>
      <c r="AR67" s="233" t="s">
        <v>204</v>
      </c>
      <c r="AS67" s="233" t="s">
        <v>205</v>
      </c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45" s="153" customFormat="1" ht="17.25" customHeight="1">
      <c r="A68" s="257"/>
      <c r="B68" s="233" t="s">
        <v>393</v>
      </c>
      <c r="C68" s="233" t="s">
        <v>389</v>
      </c>
      <c r="D68" s="233" t="s">
        <v>217</v>
      </c>
      <c r="E68" s="233" t="s">
        <v>52</v>
      </c>
      <c r="F68" s="233" t="s">
        <v>61</v>
      </c>
      <c r="G68" s="234">
        <f>X68</f>
        <v>117200</v>
      </c>
      <c r="H68" s="235">
        <v>9767</v>
      </c>
      <c r="I68" s="235">
        <v>9767</v>
      </c>
      <c r="J68" s="235">
        <v>9766</v>
      </c>
      <c r="K68" s="236">
        <f t="shared" si="14"/>
        <v>29300</v>
      </c>
      <c r="L68" s="235">
        <v>9767</v>
      </c>
      <c r="M68" s="235">
        <v>9767</v>
      </c>
      <c r="N68" s="235">
        <v>9766</v>
      </c>
      <c r="O68" s="236">
        <f t="shared" si="22"/>
        <v>29300</v>
      </c>
      <c r="P68" s="235">
        <v>9767</v>
      </c>
      <c r="Q68" s="235">
        <v>9767</v>
      </c>
      <c r="R68" s="235">
        <v>9766</v>
      </c>
      <c r="S68" s="236">
        <f t="shared" si="23"/>
        <v>29300</v>
      </c>
      <c r="T68" s="245">
        <v>9767</v>
      </c>
      <c r="U68" s="245">
        <v>9767</v>
      </c>
      <c r="V68" s="245">
        <v>9766</v>
      </c>
      <c r="W68" s="238">
        <f t="shared" si="24"/>
        <v>29300</v>
      </c>
      <c r="X68" s="239">
        <f t="shared" si="31"/>
        <v>117200</v>
      </c>
      <c r="Y68" s="248"/>
      <c r="Z68" s="235">
        <v>9800</v>
      </c>
      <c r="AA68" s="235">
        <v>9800</v>
      </c>
      <c r="AB68" s="235"/>
      <c r="AC68" s="235"/>
      <c r="AD68" s="235"/>
      <c r="AE68" s="235"/>
      <c r="AF68" s="235"/>
      <c r="AG68" s="235"/>
      <c r="AH68" s="235"/>
      <c r="AI68" s="235"/>
      <c r="AJ68" s="235"/>
      <c r="AK68" s="237"/>
      <c r="AL68" s="241">
        <f t="shared" si="33"/>
        <v>19600</v>
      </c>
      <c r="AM68" s="234">
        <f t="shared" si="34"/>
        <v>117200</v>
      </c>
      <c r="AN68" s="242"/>
      <c r="AO68" s="233" t="s">
        <v>393</v>
      </c>
      <c r="AP68" s="233" t="s">
        <v>389</v>
      </c>
      <c r="AQ68" s="233" t="s">
        <v>217</v>
      </c>
      <c r="AR68" s="233" t="s">
        <v>52</v>
      </c>
      <c r="AS68" s="233" t="s">
        <v>61</v>
      </c>
    </row>
    <row r="69" spans="1:45" ht="17.25" customHeight="1">
      <c r="A69" s="257"/>
      <c r="B69" s="233" t="s">
        <v>393</v>
      </c>
      <c r="C69" s="233" t="s">
        <v>389</v>
      </c>
      <c r="D69" s="233" t="s">
        <v>217</v>
      </c>
      <c r="E69" s="233" t="s">
        <v>52</v>
      </c>
      <c r="F69" s="233" t="s">
        <v>92</v>
      </c>
      <c r="G69" s="234">
        <v>30000</v>
      </c>
      <c r="H69" s="235">
        <v>0</v>
      </c>
      <c r="I69" s="235">
        <v>0</v>
      </c>
      <c r="J69" s="235">
        <v>0</v>
      </c>
      <c r="K69" s="236">
        <f t="shared" si="14"/>
        <v>0</v>
      </c>
      <c r="L69" s="235">
        <v>0</v>
      </c>
      <c r="M69" s="235">
        <v>0</v>
      </c>
      <c r="N69" s="235">
        <v>15000</v>
      </c>
      <c r="O69" s="236">
        <f t="shared" si="22"/>
        <v>15000</v>
      </c>
      <c r="P69" s="235">
        <v>0</v>
      </c>
      <c r="Q69" s="235">
        <v>0</v>
      </c>
      <c r="R69" s="235">
        <v>15000</v>
      </c>
      <c r="S69" s="236">
        <f t="shared" si="23"/>
        <v>15000</v>
      </c>
      <c r="T69" s="245">
        <v>0</v>
      </c>
      <c r="U69" s="245">
        <v>0</v>
      </c>
      <c r="V69" s="245">
        <v>0</v>
      </c>
      <c r="W69" s="238">
        <f t="shared" si="24"/>
        <v>0</v>
      </c>
      <c r="X69" s="239">
        <f t="shared" si="31"/>
        <v>30000</v>
      </c>
      <c r="Y69" s="248"/>
      <c r="Z69" s="235"/>
      <c r="AA69" s="235"/>
      <c r="AB69" s="235"/>
      <c r="AC69" s="235"/>
      <c r="AD69" s="235"/>
      <c r="AE69" s="235"/>
      <c r="AF69" s="235"/>
      <c r="AG69" s="235"/>
      <c r="AH69" s="235"/>
      <c r="AI69" s="237"/>
      <c r="AJ69" s="237"/>
      <c r="AK69" s="237"/>
      <c r="AL69" s="241">
        <f t="shared" si="33"/>
        <v>0</v>
      </c>
      <c r="AM69" s="234">
        <f t="shared" si="34"/>
        <v>30000</v>
      </c>
      <c r="AN69" s="242"/>
      <c r="AO69" s="233" t="s">
        <v>393</v>
      </c>
      <c r="AP69" s="233" t="s">
        <v>389</v>
      </c>
      <c r="AQ69" s="233" t="s">
        <v>217</v>
      </c>
      <c r="AR69" s="233" t="s">
        <v>52</v>
      </c>
      <c r="AS69" s="233" t="s">
        <v>92</v>
      </c>
    </row>
    <row r="70" spans="1:45" ht="17.25" customHeight="1">
      <c r="A70" s="257"/>
      <c r="B70" s="233" t="s">
        <v>394</v>
      </c>
      <c r="C70" s="233" t="s">
        <v>388</v>
      </c>
      <c r="D70" s="233" t="s">
        <v>223</v>
      </c>
      <c r="E70" s="233" t="s">
        <v>224</v>
      </c>
      <c r="F70" s="233" t="s">
        <v>225</v>
      </c>
      <c r="G70" s="234">
        <f>AM70</f>
        <v>400</v>
      </c>
      <c r="H70" s="235">
        <v>0</v>
      </c>
      <c r="I70" s="235">
        <v>0</v>
      </c>
      <c r="J70" s="235">
        <v>0</v>
      </c>
      <c r="K70" s="236">
        <f t="shared" si="14"/>
        <v>0</v>
      </c>
      <c r="L70" s="235">
        <v>0</v>
      </c>
      <c r="M70" s="235">
        <v>0</v>
      </c>
      <c r="N70" s="235">
        <v>0</v>
      </c>
      <c r="O70" s="236">
        <f t="shared" si="22"/>
        <v>0</v>
      </c>
      <c r="P70" s="235">
        <v>0</v>
      </c>
      <c r="Q70" s="235">
        <v>0</v>
      </c>
      <c r="R70" s="235">
        <v>0</v>
      </c>
      <c r="S70" s="236">
        <f t="shared" si="23"/>
        <v>0</v>
      </c>
      <c r="T70" s="245">
        <v>0</v>
      </c>
      <c r="U70" s="245"/>
      <c r="V70" s="245">
        <v>400</v>
      </c>
      <c r="W70" s="238">
        <f t="shared" si="24"/>
        <v>400</v>
      </c>
      <c r="X70" s="239">
        <f t="shared" si="31"/>
        <v>400</v>
      </c>
      <c r="Y70" s="248"/>
      <c r="Z70" s="235"/>
      <c r="AA70" s="235"/>
      <c r="AB70" s="235"/>
      <c r="AC70" s="235"/>
      <c r="AD70" s="235"/>
      <c r="AE70" s="235"/>
      <c r="AF70" s="235"/>
      <c r="AG70" s="235"/>
      <c r="AH70" s="235"/>
      <c r="AI70" s="237"/>
      <c r="AJ70" s="237"/>
      <c r="AK70" s="237"/>
      <c r="AL70" s="241">
        <f t="shared" si="33"/>
        <v>0</v>
      </c>
      <c r="AM70" s="234">
        <f>X70</f>
        <v>400</v>
      </c>
      <c r="AN70" s="242"/>
      <c r="AO70" s="233" t="s">
        <v>394</v>
      </c>
      <c r="AP70" s="233" t="s">
        <v>388</v>
      </c>
      <c r="AQ70" s="233" t="s">
        <v>223</v>
      </c>
      <c r="AR70" s="233" t="s">
        <v>224</v>
      </c>
      <c r="AS70" s="233" t="s">
        <v>225</v>
      </c>
    </row>
    <row r="71" spans="1:45" ht="17.25" customHeight="1">
      <c r="A71" s="258" t="s">
        <v>403</v>
      </c>
      <c r="B71" s="259"/>
      <c r="C71" s="259"/>
      <c r="D71" s="259"/>
      <c r="E71" s="259"/>
      <c r="F71" s="259"/>
      <c r="G71" s="234">
        <f>SUM(G12:G70)</f>
        <v>7354601</v>
      </c>
      <c r="H71" s="242">
        <f>SUM(H12:H70)</f>
        <v>523034</v>
      </c>
      <c r="I71" s="242">
        <f>SUM(I12:I70)</f>
        <v>528434</v>
      </c>
      <c r="J71" s="242">
        <f>SUM(J12:J70)</f>
        <v>626061</v>
      </c>
      <c r="K71" s="255">
        <f>SUM(K12:K70)</f>
        <v>1677529</v>
      </c>
      <c r="L71" s="242">
        <f>SUM(L12:L70)</f>
        <v>440537</v>
      </c>
      <c r="M71" s="242">
        <f>SUM(M12:M70)</f>
        <v>941538</v>
      </c>
      <c r="N71" s="242">
        <f>SUM(N12:N70)</f>
        <v>789447.79</v>
      </c>
      <c r="O71" s="255">
        <f>SUM(O12:O70)</f>
        <v>2171522.79</v>
      </c>
      <c r="P71" s="242">
        <f>SUM(P12:P70)</f>
        <v>516087</v>
      </c>
      <c r="Q71" s="242">
        <f>SUM(Q12:Q70)</f>
        <v>782538</v>
      </c>
      <c r="R71" s="242">
        <f>SUM(R12:R70)</f>
        <v>546436</v>
      </c>
      <c r="S71" s="255">
        <f>SUM(S12:S70)</f>
        <v>1845061</v>
      </c>
      <c r="T71" s="260">
        <f>SUM(T12:T70)</f>
        <v>580989</v>
      </c>
      <c r="U71" s="260">
        <f>SUM(U12:U70)</f>
        <v>537390</v>
      </c>
      <c r="V71" s="260">
        <f>SUM(V12:V70)</f>
        <v>542109.21</v>
      </c>
      <c r="W71" s="261">
        <f>SUM(W12:W70)</f>
        <v>1660488.21</v>
      </c>
      <c r="X71" s="249">
        <f>SUM(X12:X70)</f>
        <v>7354601</v>
      </c>
      <c r="Y71" s="262"/>
      <c r="Z71" s="242">
        <f>SUM(Z12:Z70)</f>
        <v>533055</v>
      </c>
      <c r="AA71" s="242">
        <f>SUM(AA12:AA70)</f>
        <v>523555</v>
      </c>
      <c r="AB71" s="263">
        <f>SUM(AB12:AB70)</f>
        <v>12000</v>
      </c>
      <c r="AC71" s="263">
        <f>SUM(AC12:AC70)</f>
        <v>16000</v>
      </c>
      <c r="AD71" s="263">
        <f>SUM(AD12:AD70)</f>
        <v>20000</v>
      </c>
      <c r="AE71" s="263">
        <f>SUM(AE12:AE70)</f>
        <v>24000</v>
      </c>
      <c r="AF71" s="263">
        <f>SUM(AF12:AF70)</f>
        <v>32000</v>
      </c>
      <c r="AG71" s="263">
        <f>SUM(AG12:AG70)</f>
        <v>48000</v>
      </c>
      <c r="AH71" s="263">
        <f>SUM(AH12:AH70)</f>
        <v>68000</v>
      </c>
      <c r="AI71" s="260">
        <f>SUM(AI12:AI70)</f>
        <v>92000</v>
      </c>
      <c r="AJ71" s="260">
        <f>SUM(AJ12:AJ70)</f>
        <v>124000</v>
      </c>
      <c r="AK71" s="264"/>
      <c r="AL71" s="241">
        <f t="shared" si="33"/>
        <v>1492610</v>
      </c>
      <c r="AM71" s="234">
        <f>SUM(AM12:AM70)</f>
        <v>7354601</v>
      </c>
      <c r="AN71" s="265"/>
      <c r="AO71" s="259"/>
      <c r="AP71" s="259"/>
      <c r="AQ71" s="259"/>
      <c r="AR71" s="259"/>
      <c r="AS71" s="259"/>
    </row>
  </sheetData>
  <sheetProtection selectLockedCells="1" selectUnlockedCells="1"/>
  <mergeCells count="2">
    <mergeCell ref="AP1:AS1"/>
    <mergeCell ref="W4:AM4"/>
  </mergeCells>
  <printOptions/>
  <pageMargins left="0.5902777777777778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R43"/>
  <sheetViews>
    <sheetView workbookViewId="0" topLeftCell="A1">
      <selection activeCell="I1" sqref="I1"/>
    </sheetView>
  </sheetViews>
  <sheetFormatPr defaultColWidth="9.140625" defaultRowHeight="15"/>
  <cols>
    <col min="1" max="1" width="5.28125" style="0" customWidth="1"/>
    <col min="2" max="2" width="0" style="0" hidden="1" customWidth="1"/>
    <col min="3" max="3" width="31.421875" style="0" customWidth="1"/>
    <col min="4" max="4" width="4.57421875" style="0" customWidth="1"/>
    <col min="5" max="5" width="4.7109375" style="0" customWidth="1"/>
    <col min="6" max="7" width="4.421875" style="0" customWidth="1"/>
    <col min="8" max="8" width="4.28125" style="0" customWidth="1"/>
    <col min="9" max="9" width="4.421875" style="0" customWidth="1"/>
    <col min="10" max="10" width="10.8515625" style="0" customWidth="1"/>
    <col min="11" max="11" width="0" style="0" hidden="1" customWidth="1"/>
    <col min="12" max="12" width="13.140625" style="0" customWidth="1"/>
    <col min="13" max="16384" width="8.7109375" style="0" customWidth="1"/>
  </cols>
  <sheetData>
    <row r="1" spans="9:12" ht="12" customHeight="1">
      <c r="I1" s="267"/>
      <c r="J1" s="267"/>
      <c r="K1" s="267"/>
      <c r="L1" s="267"/>
    </row>
    <row r="2" spans="1:12" s="269" customFormat="1" ht="15">
      <c r="A2" s="268" t="s">
        <v>405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2.75" customHeight="1">
      <c r="A3" s="270" t="s">
        <v>406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</row>
    <row r="4" spans="1:12" ht="15">
      <c r="A4" s="271" t="s">
        <v>407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2" customHeight="1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ht="12.75" hidden="1"/>
    <row r="7" spans="1:12" s="269" customFormat="1" ht="18" customHeight="1">
      <c r="A7" s="273" t="s">
        <v>408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</row>
    <row r="8" spans="1:12" ht="18.75" customHeight="1">
      <c r="A8" s="274" t="s">
        <v>409</v>
      </c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</row>
    <row r="9" spans="2:12" ht="12.75">
      <c r="B9" s="275"/>
      <c r="C9" s="269"/>
      <c r="D9" s="275"/>
      <c r="E9" s="275"/>
      <c r="F9" s="275"/>
      <c r="G9" s="275"/>
      <c r="H9" s="275"/>
      <c r="I9" s="275"/>
      <c r="J9" s="275"/>
      <c r="K9" s="276" t="s">
        <v>410</v>
      </c>
      <c r="L9" s="276" t="s">
        <v>411</v>
      </c>
    </row>
    <row r="10" spans="1:12" ht="12.75" customHeight="1">
      <c r="A10" s="277" t="s">
        <v>412</v>
      </c>
      <c r="B10" s="277" t="s">
        <v>412</v>
      </c>
      <c r="C10" s="278" t="s">
        <v>413</v>
      </c>
      <c r="D10" s="279"/>
      <c r="E10" s="279"/>
      <c r="F10" s="279"/>
      <c r="G10" s="279"/>
      <c r="H10" s="279"/>
      <c r="I10" s="279"/>
      <c r="J10" s="279"/>
      <c r="K10" s="280" t="s">
        <v>414</v>
      </c>
      <c r="L10" s="280" t="s">
        <v>414</v>
      </c>
    </row>
    <row r="11" spans="1:12" s="282" customFormat="1" ht="105.75" customHeight="1">
      <c r="A11" s="277"/>
      <c r="B11" s="277"/>
      <c r="C11" s="278"/>
      <c r="D11" s="279" t="s">
        <v>415</v>
      </c>
      <c r="E11" s="279" t="s">
        <v>416</v>
      </c>
      <c r="F11" s="279" t="s">
        <v>417</v>
      </c>
      <c r="G11" s="279" t="s">
        <v>418</v>
      </c>
      <c r="H11" s="279" t="s">
        <v>419</v>
      </c>
      <c r="I11" s="279" t="s">
        <v>420</v>
      </c>
      <c r="J11" s="281" t="s">
        <v>421</v>
      </c>
      <c r="K11" s="280"/>
      <c r="L11" s="280"/>
    </row>
    <row r="12" spans="2:12" s="283" customFormat="1" ht="191.25" customHeight="1" hidden="1">
      <c r="B12" s="284" t="s">
        <v>422</v>
      </c>
      <c r="C12" s="283" t="s">
        <v>423</v>
      </c>
      <c r="D12" s="284" t="s">
        <v>415</v>
      </c>
      <c r="E12" s="284" t="s">
        <v>424</v>
      </c>
      <c r="F12" s="284" t="s">
        <v>425</v>
      </c>
      <c r="G12" s="284" t="s">
        <v>418</v>
      </c>
      <c r="H12" s="284" t="s">
        <v>419</v>
      </c>
      <c r="I12" s="284" t="s">
        <v>426</v>
      </c>
      <c r="J12" s="284" t="s">
        <v>427</v>
      </c>
      <c r="K12" s="285" t="s">
        <v>428</v>
      </c>
      <c r="L12" s="285"/>
    </row>
    <row r="13" spans="1:12" s="292" customFormat="1" ht="25.5">
      <c r="A13" s="286" t="s">
        <v>429</v>
      </c>
      <c r="B13" s="287" t="s">
        <v>430</v>
      </c>
      <c r="C13" s="288" t="s">
        <v>431</v>
      </c>
      <c r="D13" s="289" t="s">
        <v>388</v>
      </c>
      <c r="E13" s="289" t="s">
        <v>389</v>
      </c>
      <c r="F13" s="289" t="s">
        <v>432</v>
      </c>
      <c r="G13" s="289" t="s">
        <v>432</v>
      </c>
      <c r="H13" s="289" t="s">
        <v>432</v>
      </c>
      <c r="I13" s="289" t="s">
        <v>433</v>
      </c>
      <c r="J13" s="289" t="s">
        <v>434</v>
      </c>
      <c r="K13" s="290">
        <v>1730000</v>
      </c>
      <c r="L13" s="291">
        <f aca="true" t="shared" si="0" ref="L13:L14">L14</f>
        <v>704.8</v>
      </c>
    </row>
    <row r="14" spans="1:12" ht="36" customHeight="1">
      <c r="A14" s="293" t="s">
        <v>435</v>
      </c>
      <c r="B14" s="294" t="s">
        <v>436</v>
      </c>
      <c r="C14" s="295" t="s">
        <v>437</v>
      </c>
      <c r="D14" s="296" t="s">
        <v>388</v>
      </c>
      <c r="E14" s="296" t="s">
        <v>389</v>
      </c>
      <c r="F14" s="296" t="s">
        <v>432</v>
      </c>
      <c r="G14" s="296" t="s">
        <v>432</v>
      </c>
      <c r="H14" s="296" t="s">
        <v>432</v>
      </c>
      <c r="I14" s="296" t="s">
        <v>433</v>
      </c>
      <c r="J14" s="296" t="s">
        <v>438</v>
      </c>
      <c r="K14" s="297">
        <v>2500000</v>
      </c>
      <c r="L14" s="298">
        <f t="shared" si="0"/>
        <v>704.8</v>
      </c>
    </row>
    <row r="15" spans="1:12" ht="50.25" customHeight="1">
      <c r="A15" s="296" t="s">
        <v>439</v>
      </c>
      <c r="B15" s="294" t="s">
        <v>440</v>
      </c>
      <c r="C15" s="295" t="s">
        <v>441</v>
      </c>
      <c r="D15" s="296" t="s">
        <v>388</v>
      </c>
      <c r="E15" s="296" t="s">
        <v>389</v>
      </c>
      <c r="F15" s="296" t="s">
        <v>432</v>
      </c>
      <c r="G15" s="296" t="s">
        <v>432</v>
      </c>
      <c r="H15" s="296" t="s">
        <v>399</v>
      </c>
      <c r="I15" s="296" t="s">
        <v>433</v>
      </c>
      <c r="J15" s="296" t="s">
        <v>442</v>
      </c>
      <c r="K15" s="297">
        <v>2500000</v>
      </c>
      <c r="L15" s="298">
        <v>704.8</v>
      </c>
    </row>
    <row r="16" spans="1:12" ht="29.25" customHeight="1" hidden="1">
      <c r="A16" s="293"/>
      <c r="B16" s="294"/>
      <c r="C16" s="295" t="s">
        <v>443</v>
      </c>
      <c r="D16" s="296" t="s">
        <v>388</v>
      </c>
      <c r="E16" s="296" t="s">
        <v>389</v>
      </c>
      <c r="F16" s="296" t="s">
        <v>432</v>
      </c>
      <c r="G16" s="296" t="s">
        <v>432</v>
      </c>
      <c r="H16" s="296" t="s">
        <v>399</v>
      </c>
      <c r="I16" s="296" t="s">
        <v>433</v>
      </c>
      <c r="J16" s="296" t="s">
        <v>444</v>
      </c>
      <c r="K16" s="297"/>
      <c r="L16" s="298">
        <v>0</v>
      </c>
    </row>
    <row r="17" spans="1:12" ht="2.25" customHeight="1" hidden="1">
      <c r="A17" s="299"/>
      <c r="B17" s="294"/>
      <c r="D17" s="300"/>
      <c r="E17" s="300"/>
      <c r="F17" s="300"/>
      <c r="G17" s="300"/>
      <c r="H17" s="300"/>
      <c r="I17" s="300"/>
      <c r="J17" s="300"/>
      <c r="K17" s="301"/>
      <c r="L17" s="301"/>
    </row>
    <row r="18" spans="1:12" ht="38.25" customHeight="1" hidden="1">
      <c r="A18" s="299"/>
      <c r="B18" s="294"/>
      <c r="D18" s="300"/>
      <c r="E18" s="300"/>
      <c r="F18" s="300"/>
      <c r="G18" s="300"/>
      <c r="H18" s="300"/>
      <c r="I18" s="300"/>
      <c r="J18" s="300"/>
      <c r="K18" s="301"/>
      <c r="L18" s="301"/>
    </row>
    <row r="19" spans="1:12" s="292" customFormat="1" ht="37.5" customHeight="1" hidden="1">
      <c r="A19" s="302" t="s">
        <v>445</v>
      </c>
      <c r="B19" s="287"/>
      <c r="C19" s="288" t="s">
        <v>446</v>
      </c>
      <c r="D19" s="289" t="s">
        <v>388</v>
      </c>
      <c r="E19" s="289" t="s">
        <v>395</v>
      </c>
      <c r="F19" s="289" t="s">
        <v>432</v>
      </c>
      <c r="G19" s="289" t="s">
        <v>432</v>
      </c>
      <c r="H19" s="289" t="s">
        <v>432</v>
      </c>
      <c r="I19" s="289" t="s">
        <v>433</v>
      </c>
      <c r="J19" s="289" t="s">
        <v>434</v>
      </c>
      <c r="K19" s="290">
        <v>-6226.1</v>
      </c>
      <c r="L19" s="291">
        <f>L20+L22</f>
        <v>0</v>
      </c>
    </row>
    <row r="20" spans="1:12" ht="51.75" customHeight="1" hidden="1">
      <c r="A20" s="296" t="s">
        <v>447</v>
      </c>
      <c r="B20" s="294"/>
      <c r="C20" s="295" t="s">
        <v>448</v>
      </c>
      <c r="D20" s="296" t="s">
        <v>388</v>
      </c>
      <c r="E20" s="296" t="s">
        <v>395</v>
      </c>
      <c r="F20" s="296" t="s">
        <v>432</v>
      </c>
      <c r="G20" s="296" t="s">
        <v>432</v>
      </c>
      <c r="H20" s="296" t="s">
        <v>432</v>
      </c>
      <c r="I20" s="296" t="s">
        <v>433</v>
      </c>
      <c r="J20" s="296" t="s">
        <v>438</v>
      </c>
      <c r="K20" s="297">
        <v>-306226.1</v>
      </c>
      <c r="L20" s="298">
        <f>L21</f>
        <v>0</v>
      </c>
    </row>
    <row r="21" spans="1:12" ht="61.5" customHeight="1" hidden="1">
      <c r="A21" s="296"/>
      <c r="B21" s="294"/>
      <c r="C21" s="295" t="s">
        <v>449</v>
      </c>
      <c r="D21" s="296" t="s">
        <v>388</v>
      </c>
      <c r="E21" s="296" t="s">
        <v>395</v>
      </c>
      <c r="F21" s="296" t="s">
        <v>432</v>
      </c>
      <c r="G21" s="296" t="s">
        <v>432</v>
      </c>
      <c r="H21" s="296" t="s">
        <v>399</v>
      </c>
      <c r="I21" s="296" t="s">
        <v>433</v>
      </c>
      <c r="J21" s="296" t="s">
        <v>442</v>
      </c>
      <c r="K21" s="297">
        <v>-306226.1</v>
      </c>
      <c r="L21" s="298">
        <v>0</v>
      </c>
    </row>
    <row r="22" spans="1:12" ht="61.5" customHeight="1" hidden="1">
      <c r="A22" s="296" t="s">
        <v>450</v>
      </c>
      <c r="B22" s="294"/>
      <c r="C22" s="295" t="s">
        <v>451</v>
      </c>
      <c r="D22" s="296" t="s">
        <v>388</v>
      </c>
      <c r="E22" s="296" t="s">
        <v>395</v>
      </c>
      <c r="F22" s="296" t="s">
        <v>432</v>
      </c>
      <c r="G22" s="296" t="s">
        <v>432</v>
      </c>
      <c r="H22" s="296" t="s">
        <v>432</v>
      </c>
      <c r="I22" s="296" t="s">
        <v>433</v>
      </c>
      <c r="J22" s="296" t="s">
        <v>452</v>
      </c>
      <c r="K22" s="297">
        <v>-306226.1</v>
      </c>
      <c r="L22" s="298">
        <v>0</v>
      </c>
    </row>
    <row r="23" spans="1:12" ht="61.5" customHeight="1" hidden="1">
      <c r="A23" s="293"/>
      <c r="B23" s="294"/>
      <c r="C23" s="295" t="s">
        <v>453</v>
      </c>
      <c r="D23" s="296" t="s">
        <v>388</v>
      </c>
      <c r="E23" s="296" t="s">
        <v>395</v>
      </c>
      <c r="F23" s="296" t="s">
        <v>432</v>
      </c>
      <c r="G23" s="296" t="s">
        <v>432</v>
      </c>
      <c r="H23" s="296" t="s">
        <v>399</v>
      </c>
      <c r="I23" s="296" t="s">
        <v>433</v>
      </c>
      <c r="J23" s="296" t="s">
        <v>444</v>
      </c>
      <c r="K23" s="297">
        <v>-306226.1</v>
      </c>
      <c r="L23" s="298">
        <v>0</v>
      </c>
    </row>
    <row r="24" spans="1:12" ht="36" customHeight="1" hidden="1">
      <c r="A24" s="286" t="s">
        <v>445</v>
      </c>
      <c r="B24" s="287"/>
      <c r="C24" s="288" t="s">
        <v>446</v>
      </c>
      <c r="D24" s="289" t="s">
        <v>388</v>
      </c>
      <c r="E24" s="289" t="s">
        <v>395</v>
      </c>
      <c r="F24" s="289" t="s">
        <v>432</v>
      </c>
      <c r="G24" s="289" t="s">
        <v>432</v>
      </c>
      <c r="H24" s="289" t="s">
        <v>432</v>
      </c>
      <c r="I24" s="289" t="s">
        <v>433</v>
      </c>
      <c r="J24" s="289" t="s">
        <v>434</v>
      </c>
      <c r="K24" s="290"/>
      <c r="L24" s="291">
        <f>L26</f>
        <v>0</v>
      </c>
    </row>
    <row r="25" spans="1:12" ht="49.5" customHeight="1" hidden="1">
      <c r="A25" s="296" t="s">
        <v>447</v>
      </c>
      <c r="B25" s="287"/>
      <c r="C25" s="295" t="s">
        <v>454</v>
      </c>
      <c r="D25" s="296" t="s">
        <v>388</v>
      </c>
      <c r="E25" s="296" t="s">
        <v>395</v>
      </c>
      <c r="F25" s="296" t="s">
        <v>432</v>
      </c>
      <c r="G25" s="296" t="s">
        <v>432</v>
      </c>
      <c r="H25" s="296" t="s">
        <v>432</v>
      </c>
      <c r="I25" s="296" t="s">
        <v>433</v>
      </c>
      <c r="J25" s="296" t="s">
        <v>452</v>
      </c>
      <c r="K25" s="297"/>
      <c r="L25" s="298">
        <f>L26</f>
        <v>0</v>
      </c>
    </row>
    <row r="26" spans="1:12" ht="64.5" customHeight="1" hidden="1">
      <c r="A26" s="296" t="s">
        <v>450</v>
      </c>
      <c r="B26" s="294"/>
      <c r="C26" s="295" t="s">
        <v>455</v>
      </c>
      <c r="D26" s="296" t="s">
        <v>388</v>
      </c>
      <c r="E26" s="296" t="s">
        <v>395</v>
      </c>
      <c r="F26" s="296" t="s">
        <v>432</v>
      </c>
      <c r="G26" s="296" t="s">
        <v>432</v>
      </c>
      <c r="H26" s="296" t="s">
        <v>399</v>
      </c>
      <c r="I26" s="296" t="s">
        <v>433</v>
      </c>
      <c r="J26" s="296" t="s">
        <v>444</v>
      </c>
      <c r="K26" s="297"/>
      <c r="L26" s="298">
        <v>0</v>
      </c>
    </row>
    <row r="27" spans="1:12" ht="26.25" customHeight="1">
      <c r="A27" s="286">
        <v>2</v>
      </c>
      <c r="B27" s="287" t="s">
        <v>456</v>
      </c>
      <c r="C27" s="288" t="s">
        <v>457</v>
      </c>
      <c r="D27" s="289" t="s">
        <v>388</v>
      </c>
      <c r="E27" s="289" t="s">
        <v>399</v>
      </c>
      <c r="F27" s="289" t="s">
        <v>432</v>
      </c>
      <c r="G27" s="289" t="s">
        <v>432</v>
      </c>
      <c r="H27" s="289" t="s">
        <v>432</v>
      </c>
      <c r="I27" s="289" t="s">
        <v>433</v>
      </c>
      <c r="J27" s="289" t="s">
        <v>434</v>
      </c>
      <c r="K27" s="290">
        <v>245485.2</v>
      </c>
      <c r="L27" s="291">
        <v>695.6</v>
      </c>
    </row>
    <row r="28" spans="1:12" ht="26.25" customHeight="1">
      <c r="A28" s="296" t="s">
        <v>447</v>
      </c>
      <c r="B28" s="294" t="s">
        <v>458</v>
      </c>
      <c r="C28" s="295" t="s">
        <v>459</v>
      </c>
      <c r="D28" s="296" t="s">
        <v>388</v>
      </c>
      <c r="E28" s="296" t="s">
        <v>399</v>
      </c>
      <c r="F28" s="296" t="s">
        <v>432</v>
      </c>
      <c r="G28" s="296" t="s">
        <v>432</v>
      </c>
      <c r="H28" s="296" t="s">
        <v>432</v>
      </c>
      <c r="I28" s="296" t="s">
        <v>433</v>
      </c>
      <c r="J28" s="296" t="s">
        <v>460</v>
      </c>
      <c r="K28" s="297">
        <v>-32397887.4</v>
      </c>
      <c r="L28" s="298">
        <f>L31</f>
        <v>-6809</v>
      </c>
    </row>
    <row r="29" spans="1:12" ht="24" customHeight="1">
      <c r="A29" s="277" t="s">
        <v>450</v>
      </c>
      <c r="B29" s="294" t="s">
        <v>461</v>
      </c>
      <c r="C29" s="295" t="s">
        <v>462</v>
      </c>
      <c r="D29" s="296" t="s">
        <v>388</v>
      </c>
      <c r="E29" s="296" t="s">
        <v>399</v>
      </c>
      <c r="F29" s="296" t="s">
        <v>389</v>
      </c>
      <c r="G29" s="296" t="s">
        <v>432</v>
      </c>
      <c r="H29" s="296" t="s">
        <v>432</v>
      </c>
      <c r="I29" s="296" t="s">
        <v>433</v>
      </c>
      <c r="J29" s="296" t="s">
        <v>460</v>
      </c>
      <c r="K29" s="297">
        <v>-32397887.4</v>
      </c>
      <c r="L29" s="298">
        <f aca="true" t="shared" si="1" ref="L29:L30">L30</f>
        <v>-6809</v>
      </c>
    </row>
    <row r="30" spans="1:12" ht="24" customHeight="1">
      <c r="A30" s="277" t="s">
        <v>463</v>
      </c>
      <c r="B30" s="294" t="s">
        <v>464</v>
      </c>
      <c r="C30" s="295" t="s">
        <v>465</v>
      </c>
      <c r="D30" s="296" t="s">
        <v>388</v>
      </c>
      <c r="E30" s="296" t="s">
        <v>399</v>
      </c>
      <c r="F30" s="296" t="s">
        <v>389</v>
      </c>
      <c r="G30" s="296" t="s">
        <v>388</v>
      </c>
      <c r="H30" s="296" t="s">
        <v>432</v>
      </c>
      <c r="I30" s="296" t="s">
        <v>433</v>
      </c>
      <c r="J30" s="296" t="s">
        <v>466</v>
      </c>
      <c r="K30" s="297">
        <v>-32397887.4</v>
      </c>
      <c r="L30" s="298">
        <f t="shared" si="1"/>
        <v>-6809</v>
      </c>
    </row>
    <row r="31" spans="1:12" ht="24.75" customHeight="1">
      <c r="A31" s="277" t="s">
        <v>467</v>
      </c>
      <c r="B31" s="294" t="s">
        <v>468</v>
      </c>
      <c r="C31" s="295" t="s">
        <v>469</v>
      </c>
      <c r="D31" s="296" t="s">
        <v>388</v>
      </c>
      <c r="E31" s="296" t="s">
        <v>399</v>
      </c>
      <c r="F31" s="296" t="s">
        <v>389</v>
      </c>
      <c r="G31" s="296" t="s">
        <v>388</v>
      </c>
      <c r="H31" s="296" t="s">
        <v>399</v>
      </c>
      <c r="I31" s="296" t="s">
        <v>433</v>
      </c>
      <c r="J31" s="296" t="s">
        <v>466</v>
      </c>
      <c r="K31" s="297">
        <v>-32397887.4</v>
      </c>
      <c r="L31" s="298">
        <v>-6809</v>
      </c>
    </row>
    <row r="32" spans="1:12" ht="24" customHeight="1">
      <c r="A32" s="277" t="s">
        <v>470</v>
      </c>
      <c r="B32" s="294" t="s">
        <v>471</v>
      </c>
      <c r="C32" s="295" t="s">
        <v>472</v>
      </c>
      <c r="D32" s="296" t="s">
        <v>388</v>
      </c>
      <c r="E32" s="296" t="s">
        <v>399</v>
      </c>
      <c r="F32" s="296" t="s">
        <v>432</v>
      </c>
      <c r="G32" s="296" t="s">
        <v>432</v>
      </c>
      <c r="H32" s="296" t="s">
        <v>432</v>
      </c>
      <c r="I32" s="296" t="s">
        <v>433</v>
      </c>
      <c r="J32" s="296" t="s">
        <v>473</v>
      </c>
      <c r="K32" s="297">
        <v>32643372.6</v>
      </c>
      <c r="L32" s="298">
        <f aca="true" t="shared" si="2" ref="L32:L34">L33</f>
        <v>7504.6</v>
      </c>
    </row>
    <row r="33" spans="1:12" ht="25.5" customHeight="1">
      <c r="A33" s="296" t="s">
        <v>474</v>
      </c>
      <c r="B33" s="294" t="s">
        <v>475</v>
      </c>
      <c r="C33" s="295" t="s">
        <v>476</v>
      </c>
      <c r="D33" s="296" t="s">
        <v>388</v>
      </c>
      <c r="E33" s="296" t="s">
        <v>399</v>
      </c>
      <c r="F33" s="296" t="s">
        <v>389</v>
      </c>
      <c r="G33" s="296" t="s">
        <v>432</v>
      </c>
      <c r="H33" s="296" t="s">
        <v>432</v>
      </c>
      <c r="I33" s="296" t="s">
        <v>433</v>
      </c>
      <c r="J33" s="296" t="s">
        <v>473</v>
      </c>
      <c r="K33" s="297">
        <v>32643372.6</v>
      </c>
      <c r="L33" s="298">
        <f t="shared" si="2"/>
        <v>7504.6</v>
      </c>
    </row>
    <row r="34" spans="1:12" ht="26.25" customHeight="1">
      <c r="A34" s="296" t="s">
        <v>477</v>
      </c>
      <c r="B34" s="294" t="s">
        <v>478</v>
      </c>
      <c r="C34" s="295" t="s">
        <v>479</v>
      </c>
      <c r="D34" s="296" t="s">
        <v>388</v>
      </c>
      <c r="E34" s="296" t="s">
        <v>399</v>
      </c>
      <c r="F34" s="296" t="s">
        <v>389</v>
      </c>
      <c r="G34" s="296" t="s">
        <v>388</v>
      </c>
      <c r="H34" s="296" t="s">
        <v>432</v>
      </c>
      <c r="I34" s="296" t="s">
        <v>433</v>
      </c>
      <c r="J34" s="296" t="s">
        <v>480</v>
      </c>
      <c r="K34" s="297">
        <v>32643372.6</v>
      </c>
      <c r="L34" s="298">
        <f t="shared" si="2"/>
        <v>7504.6</v>
      </c>
    </row>
    <row r="35" spans="1:12" ht="36.75" customHeight="1">
      <c r="A35" s="296" t="s">
        <v>481</v>
      </c>
      <c r="B35" s="294" t="s">
        <v>482</v>
      </c>
      <c r="C35" s="295" t="s">
        <v>483</v>
      </c>
      <c r="D35" s="296" t="s">
        <v>388</v>
      </c>
      <c r="E35" s="296" t="s">
        <v>399</v>
      </c>
      <c r="F35" s="296" t="s">
        <v>389</v>
      </c>
      <c r="G35" s="296" t="s">
        <v>388</v>
      </c>
      <c r="H35" s="296" t="s">
        <v>399</v>
      </c>
      <c r="I35" s="296" t="s">
        <v>433</v>
      </c>
      <c r="J35" s="296" t="s">
        <v>480</v>
      </c>
      <c r="K35" s="297">
        <v>32643372.6</v>
      </c>
      <c r="L35" s="298">
        <v>7504.6</v>
      </c>
    </row>
    <row r="36" spans="1:12" ht="27" customHeight="1" hidden="1">
      <c r="A36" s="286" t="s">
        <v>484</v>
      </c>
      <c r="B36" s="287"/>
      <c r="C36" s="288" t="s">
        <v>485</v>
      </c>
      <c r="D36" s="289" t="s">
        <v>388</v>
      </c>
      <c r="E36" s="289" t="s">
        <v>486</v>
      </c>
      <c r="F36" s="289" t="s">
        <v>432</v>
      </c>
      <c r="G36" s="289" t="s">
        <v>432</v>
      </c>
      <c r="H36" s="289" t="s">
        <v>432</v>
      </c>
      <c r="I36" s="289" t="s">
        <v>433</v>
      </c>
      <c r="J36" s="289" t="s">
        <v>434</v>
      </c>
      <c r="K36" s="290"/>
      <c r="L36" s="291">
        <f aca="true" t="shared" si="3" ref="L36:L37">L37</f>
        <v>0</v>
      </c>
    </row>
    <row r="37" spans="1:18" ht="41.25" customHeight="1" hidden="1">
      <c r="A37" s="293"/>
      <c r="B37" s="294"/>
      <c r="C37" s="295" t="s">
        <v>487</v>
      </c>
      <c r="D37" s="296" t="s">
        <v>388</v>
      </c>
      <c r="E37" s="296" t="s">
        <v>486</v>
      </c>
      <c r="F37" s="296" t="s">
        <v>399</v>
      </c>
      <c r="G37" s="296" t="s">
        <v>432</v>
      </c>
      <c r="H37" s="296" t="s">
        <v>432</v>
      </c>
      <c r="I37" s="296" t="s">
        <v>433</v>
      </c>
      <c r="J37" s="296" t="s">
        <v>460</v>
      </c>
      <c r="K37" s="297"/>
      <c r="L37" s="298">
        <f t="shared" si="3"/>
        <v>0</v>
      </c>
      <c r="R37" s="292"/>
    </row>
    <row r="38" spans="1:12" ht="62.25" customHeight="1" hidden="1">
      <c r="A38" s="293"/>
      <c r="B38" s="294"/>
      <c r="C38" s="295" t="s">
        <v>488</v>
      </c>
      <c r="D38" s="296" t="s">
        <v>388</v>
      </c>
      <c r="E38" s="296" t="s">
        <v>486</v>
      </c>
      <c r="F38" s="296" t="s">
        <v>399</v>
      </c>
      <c r="G38" s="296" t="s">
        <v>389</v>
      </c>
      <c r="H38" s="296" t="s">
        <v>399</v>
      </c>
      <c r="I38" s="296" t="s">
        <v>433</v>
      </c>
      <c r="J38" s="296" t="s">
        <v>78</v>
      </c>
      <c r="K38" s="297"/>
      <c r="L38" s="298">
        <v>0</v>
      </c>
    </row>
    <row r="39" spans="1:12" ht="0.75" customHeight="1">
      <c r="A39" s="293" t="s">
        <v>484</v>
      </c>
      <c r="B39" s="294"/>
      <c r="C39" s="295" t="s">
        <v>485</v>
      </c>
      <c r="D39" s="296" t="s">
        <v>388</v>
      </c>
      <c r="E39" s="296" t="s">
        <v>486</v>
      </c>
      <c r="F39" s="296" t="s">
        <v>432</v>
      </c>
      <c r="G39" s="296" t="s">
        <v>432</v>
      </c>
      <c r="H39" s="296" t="s">
        <v>432</v>
      </c>
      <c r="I39" s="296" t="s">
        <v>432</v>
      </c>
      <c r="J39" s="296" t="s">
        <v>434</v>
      </c>
      <c r="K39" s="297"/>
      <c r="L39" s="298">
        <f aca="true" t="shared" si="4" ref="L39:L41">L40</f>
        <v>0</v>
      </c>
    </row>
    <row r="40" spans="1:12" ht="39.75" customHeight="1" hidden="1">
      <c r="A40" s="296" t="s">
        <v>489</v>
      </c>
      <c r="B40" s="294"/>
      <c r="C40" s="295" t="s">
        <v>490</v>
      </c>
      <c r="D40" s="296" t="s">
        <v>388</v>
      </c>
      <c r="E40" s="296" t="s">
        <v>486</v>
      </c>
      <c r="F40" s="296" t="s">
        <v>399</v>
      </c>
      <c r="G40" s="296" t="s">
        <v>432</v>
      </c>
      <c r="H40" s="296" t="s">
        <v>432</v>
      </c>
      <c r="I40" s="296" t="s">
        <v>432</v>
      </c>
      <c r="J40" s="296" t="s">
        <v>434</v>
      </c>
      <c r="K40" s="297"/>
      <c r="L40" s="298">
        <f t="shared" si="4"/>
        <v>0</v>
      </c>
    </row>
    <row r="41" spans="1:12" ht="40.5" customHeight="1" hidden="1">
      <c r="A41" s="296" t="s">
        <v>491</v>
      </c>
      <c r="B41" s="294"/>
      <c r="C41" s="295" t="s">
        <v>492</v>
      </c>
      <c r="D41" s="296" t="s">
        <v>388</v>
      </c>
      <c r="E41" s="296" t="s">
        <v>486</v>
      </c>
      <c r="F41" s="296" t="s">
        <v>399</v>
      </c>
      <c r="G41" s="296" t="s">
        <v>388</v>
      </c>
      <c r="H41" s="296" t="s">
        <v>432</v>
      </c>
      <c r="I41" s="296" t="s">
        <v>432</v>
      </c>
      <c r="J41" s="296" t="s">
        <v>493</v>
      </c>
      <c r="K41" s="297"/>
      <c r="L41" s="298">
        <f t="shared" si="4"/>
        <v>0</v>
      </c>
    </row>
    <row r="42" spans="1:12" ht="48" customHeight="1" hidden="1">
      <c r="A42" s="296" t="s">
        <v>494</v>
      </c>
      <c r="B42" s="294"/>
      <c r="C42" s="295" t="s">
        <v>495</v>
      </c>
      <c r="D42" s="296" t="s">
        <v>388</v>
      </c>
      <c r="E42" s="296" t="s">
        <v>486</v>
      </c>
      <c r="F42" s="296" t="s">
        <v>399</v>
      </c>
      <c r="G42" s="296" t="s">
        <v>388</v>
      </c>
      <c r="H42" s="296" t="s">
        <v>399</v>
      </c>
      <c r="I42" s="296" t="s">
        <v>432</v>
      </c>
      <c r="J42" s="296" t="s">
        <v>493</v>
      </c>
      <c r="K42" s="297"/>
      <c r="L42" s="298">
        <v>0</v>
      </c>
    </row>
    <row r="43" spans="1:18" s="292" customFormat="1" ht="38.25" customHeight="1">
      <c r="A43" s="286">
        <v>3</v>
      </c>
      <c r="B43" s="287" t="s">
        <v>496</v>
      </c>
      <c r="C43" s="288" t="s">
        <v>497</v>
      </c>
      <c r="D43" s="289" t="s">
        <v>388</v>
      </c>
      <c r="E43" s="289" t="s">
        <v>432</v>
      </c>
      <c r="F43" s="289" t="s">
        <v>432</v>
      </c>
      <c r="G43" s="289" t="s">
        <v>432</v>
      </c>
      <c r="H43" s="289" t="s">
        <v>432</v>
      </c>
      <c r="I43" s="289" t="s">
        <v>433</v>
      </c>
      <c r="J43" s="289" t="s">
        <v>434</v>
      </c>
      <c r="K43" s="290">
        <v>1696521.1</v>
      </c>
      <c r="L43" s="291">
        <f>L27+L15-150</f>
        <v>1250.4</v>
      </c>
      <c r="R43" s="303"/>
    </row>
  </sheetData>
  <sheetProtection selectLockedCells="1" selectUnlockedCells="1"/>
  <mergeCells count="12">
    <mergeCell ref="I1:L1"/>
    <mergeCell ref="A2:L2"/>
    <mergeCell ref="A3:L3"/>
    <mergeCell ref="A4:L4"/>
    <mergeCell ref="A7:L7"/>
    <mergeCell ref="A8:L8"/>
    <mergeCell ref="A10:A11"/>
    <mergeCell ref="B10:B11"/>
    <mergeCell ref="C10:C11"/>
    <mergeCell ref="D10:J10"/>
    <mergeCell ref="K10:K11"/>
    <mergeCell ref="L10:L11"/>
  </mergeCells>
  <printOptions horizontalCentered="1"/>
  <pageMargins left="0.9840277777777777" right="0.5902777777777778" top="0.5902777777777778" bottom="0.5902777777777778" header="0.5118055555555555" footer="0.5118055555555555"/>
  <pageSetup fitToHeight="1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X374"/>
  <sheetViews>
    <sheetView workbookViewId="0" topLeftCell="A1">
      <selection activeCell="A4" sqref="A4"/>
    </sheetView>
  </sheetViews>
  <sheetFormatPr defaultColWidth="9.140625" defaultRowHeight="15"/>
  <cols>
    <col min="1" max="1" width="2.7109375" style="0" customWidth="1"/>
    <col min="2" max="3" width="8.7109375" style="0" customWidth="1"/>
    <col min="4" max="4" width="31.421875" style="0" customWidth="1"/>
    <col min="5" max="5" width="0" style="0" hidden="1" customWidth="1"/>
    <col min="6" max="6" width="4.8515625" style="0" customWidth="1"/>
    <col min="7" max="7" width="6.57421875" style="0" customWidth="1"/>
    <col min="8" max="8" width="0.13671875" style="0" customWidth="1"/>
    <col min="9" max="9" width="0" style="0" hidden="1" customWidth="1"/>
    <col min="10" max="10" width="17.421875" style="0" customWidth="1"/>
    <col min="11" max="11" width="0" style="0" hidden="1" customWidth="1"/>
    <col min="12" max="16384" width="8.7109375" style="0" customWidth="1"/>
  </cols>
  <sheetData>
    <row r="1" spans="1:11" ht="1.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3"/>
    </row>
    <row r="2" spans="1:11" ht="12.75" hidden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3"/>
    </row>
    <row r="3" spans="1:11" ht="12.75" customHeight="1" hidden="1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3"/>
    </row>
    <row r="4" spans="1:11" ht="11.25" customHeight="1">
      <c r="A4" s="306"/>
      <c r="B4" s="306"/>
      <c r="C4" s="306"/>
      <c r="D4" s="307"/>
      <c r="E4" s="308"/>
      <c r="F4" s="309"/>
      <c r="G4" s="309"/>
      <c r="H4" s="309"/>
      <c r="I4" s="309"/>
      <c r="J4" s="310"/>
      <c r="K4" s="309"/>
    </row>
    <row r="5" spans="1:11" ht="12.75">
      <c r="A5" s="305" t="s">
        <v>498</v>
      </c>
      <c r="B5" s="305"/>
      <c r="C5" s="305"/>
      <c r="D5" s="305"/>
      <c r="E5" s="305"/>
      <c r="F5" s="305"/>
      <c r="G5" s="305"/>
      <c r="H5" s="305"/>
      <c r="I5" s="305"/>
      <c r="J5" s="305"/>
      <c r="K5" s="303"/>
    </row>
    <row r="6" spans="1:11" ht="12.75">
      <c r="A6" s="305" t="s">
        <v>499</v>
      </c>
      <c r="B6" s="305"/>
      <c r="C6" s="305"/>
      <c r="D6" s="305"/>
      <c r="E6" s="305"/>
      <c r="F6" s="305"/>
      <c r="G6" s="305"/>
      <c r="H6" s="305"/>
      <c r="I6" s="305"/>
      <c r="J6" s="305"/>
      <c r="K6" s="303"/>
    </row>
    <row r="7" spans="1:11" ht="12.75">
      <c r="A7" s="305" t="s">
        <v>500</v>
      </c>
      <c r="B7" s="305"/>
      <c r="C7" s="305"/>
      <c r="D7" s="305"/>
      <c r="E7" s="305"/>
      <c r="F7" s="305"/>
      <c r="G7" s="305"/>
      <c r="H7" s="305"/>
      <c r="I7" s="305"/>
      <c r="J7" s="305"/>
      <c r="K7" s="303"/>
    </row>
    <row r="8" spans="1:11" ht="11.25" customHeight="1">
      <c r="A8" s="306" t="s">
        <v>501</v>
      </c>
      <c r="B8" s="306"/>
      <c r="C8" s="306"/>
      <c r="D8" s="307"/>
      <c r="E8" s="308"/>
      <c r="F8" s="309"/>
      <c r="G8" s="309"/>
      <c r="H8" s="309"/>
      <c r="I8" s="309"/>
      <c r="J8" s="309"/>
      <c r="K8" s="309"/>
    </row>
    <row r="9" spans="1:11" ht="0.75" customHeight="1" hidden="1">
      <c r="A9" s="306"/>
      <c r="B9" s="306"/>
      <c r="C9" s="306"/>
      <c r="D9" s="307"/>
      <c r="E9" s="307"/>
      <c r="F9" s="309"/>
      <c r="G9" s="309"/>
      <c r="H9" s="309"/>
      <c r="I9" s="309"/>
      <c r="J9" s="309"/>
      <c r="K9" s="309"/>
    </row>
    <row r="10" spans="1:11" ht="12.75" customHeight="1" hidden="1">
      <c r="A10" s="306"/>
      <c r="B10" s="306"/>
      <c r="C10" s="306"/>
      <c r="D10" s="307"/>
      <c r="E10" s="307"/>
      <c r="F10" s="307"/>
      <c r="G10" s="307"/>
      <c r="H10" s="307"/>
      <c r="I10" s="307"/>
      <c r="J10" s="306"/>
      <c r="K10" s="306"/>
    </row>
    <row r="11" spans="1:11" ht="12.75" customHeight="1" hidden="1">
      <c r="A11" s="306"/>
      <c r="B11" s="306"/>
      <c r="C11" s="306"/>
      <c r="D11" s="307"/>
      <c r="E11" s="307"/>
      <c r="F11" s="307"/>
      <c r="G11" s="307"/>
      <c r="H11" s="307"/>
      <c r="I11" s="307"/>
      <c r="J11" s="306"/>
      <c r="K11" s="306"/>
    </row>
    <row r="12" spans="1:11" ht="12.75" customHeight="1" hidden="1">
      <c r="A12" s="306"/>
      <c r="B12" s="306"/>
      <c r="C12" s="306"/>
      <c r="D12" s="307"/>
      <c r="E12" s="308"/>
      <c r="F12" s="308"/>
      <c r="G12" s="307"/>
      <c r="H12" s="307"/>
      <c r="I12" s="307"/>
      <c r="J12" s="306"/>
      <c r="K12" s="306"/>
    </row>
    <row r="13" spans="1:11" ht="12.75" customHeight="1">
      <c r="A13" s="306"/>
      <c r="B13" s="306"/>
      <c r="C13" s="306"/>
      <c r="D13" s="307"/>
      <c r="E13" s="308"/>
      <c r="F13" s="308"/>
      <c r="G13" s="307"/>
      <c r="H13" s="307"/>
      <c r="I13" s="307"/>
      <c r="J13" s="311" t="s">
        <v>502</v>
      </c>
      <c r="K13" s="306"/>
    </row>
    <row r="14" spans="1:11" ht="12.75">
      <c r="A14" s="306"/>
      <c r="B14" s="306"/>
      <c r="C14" s="306"/>
      <c r="D14" s="307"/>
      <c r="E14" s="307"/>
      <c r="F14" s="307"/>
      <c r="G14" s="307"/>
      <c r="H14" s="307"/>
      <c r="I14" s="307"/>
      <c r="J14" s="306"/>
      <c r="K14" s="306"/>
    </row>
    <row r="15" spans="1:11" ht="36" customHeight="1">
      <c r="A15" s="312" t="s">
        <v>503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06"/>
    </row>
    <row r="16" spans="1:11" ht="12.75">
      <c r="A16" s="313" t="s">
        <v>504</v>
      </c>
      <c r="B16" s="313"/>
      <c r="C16" s="313"/>
      <c r="D16" s="313"/>
      <c r="E16" s="313"/>
      <c r="F16" s="313"/>
      <c r="G16" s="313"/>
      <c r="H16" s="313"/>
      <c r="I16" s="313"/>
      <c r="J16" s="313"/>
      <c r="K16" s="306"/>
    </row>
    <row r="17" spans="1:11" ht="12.75">
      <c r="A17" s="313" t="s">
        <v>505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06"/>
    </row>
    <row r="18" spans="1:11" ht="12.75">
      <c r="A18" s="306"/>
      <c r="B18" s="314"/>
      <c r="C18" s="314"/>
      <c r="D18" s="315"/>
      <c r="E18" s="314"/>
      <c r="F18" s="314"/>
      <c r="G18" s="314"/>
      <c r="H18" s="314"/>
      <c r="I18" s="306"/>
      <c r="J18" s="306" t="s">
        <v>506</v>
      </c>
      <c r="K18" s="306"/>
    </row>
    <row r="19" spans="1:11" ht="0.75" customHeight="1">
      <c r="A19" s="316"/>
      <c r="B19" s="316"/>
      <c r="C19" s="316"/>
      <c r="D19" s="317"/>
      <c r="E19" s="316"/>
      <c r="F19" s="316"/>
      <c r="G19" s="316"/>
      <c r="H19" s="316"/>
      <c r="I19" s="318" t="s">
        <v>506</v>
      </c>
      <c r="J19" s="316"/>
      <c r="K19" s="316"/>
    </row>
    <row r="20" spans="1:11" s="325" customFormat="1" ht="25.5" customHeight="1">
      <c r="A20" s="319" t="s">
        <v>507</v>
      </c>
      <c r="B20" s="320" t="s">
        <v>508</v>
      </c>
      <c r="C20" s="320"/>
      <c r="D20" s="320"/>
      <c r="E20" s="321" t="s">
        <v>509</v>
      </c>
      <c r="F20" s="322" t="s">
        <v>510</v>
      </c>
      <c r="G20" s="321" t="s">
        <v>511</v>
      </c>
      <c r="H20" s="322" t="s">
        <v>32</v>
      </c>
      <c r="I20" s="321" t="s">
        <v>512</v>
      </c>
      <c r="J20" s="323" t="s">
        <v>513</v>
      </c>
      <c r="K20" s="324"/>
    </row>
    <row r="21" spans="1:11" s="325" customFormat="1" ht="15.75" customHeight="1">
      <c r="A21" s="326"/>
      <c r="B21" s="327" t="s">
        <v>514</v>
      </c>
      <c r="C21" s="327"/>
      <c r="D21" s="327"/>
      <c r="E21" s="294"/>
      <c r="F21" s="289" t="s">
        <v>388</v>
      </c>
      <c r="G21" s="289" t="s">
        <v>432</v>
      </c>
      <c r="H21" s="289"/>
      <c r="I21" s="289"/>
      <c r="J21" s="328">
        <f>J22+J36+J74+J78+J120</f>
        <v>4252.1</v>
      </c>
      <c r="K21" s="324"/>
    </row>
    <row r="22" spans="1:11" s="325" customFormat="1" ht="27" customHeight="1">
      <c r="A22" s="326"/>
      <c r="B22" s="329" t="s">
        <v>515</v>
      </c>
      <c r="C22" s="329"/>
      <c r="D22" s="329"/>
      <c r="E22" s="287"/>
      <c r="F22" s="289" t="s">
        <v>388</v>
      </c>
      <c r="G22" s="289" t="s">
        <v>389</v>
      </c>
      <c r="H22" s="289"/>
      <c r="I22" s="289"/>
      <c r="J22" s="328">
        <v>868</v>
      </c>
      <c r="K22" s="324"/>
    </row>
    <row r="23" spans="1:11" s="325" customFormat="1" ht="27.75" customHeight="1" hidden="1">
      <c r="A23" s="326"/>
      <c r="B23" s="330" t="s">
        <v>516</v>
      </c>
      <c r="C23" s="330"/>
      <c r="D23" s="330"/>
      <c r="E23" s="294"/>
      <c r="F23" s="296" t="s">
        <v>388</v>
      </c>
      <c r="G23" s="296" t="s">
        <v>389</v>
      </c>
      <c r="H23" s="296" t="s">
        <v>517</v>
      </c>
      <c r="I23" s="296"/>
      <c r="J23" s="293">
        <f>J25</f>
        <v>766</v>
      </c>
      <c r="K23" s="324"/>
    </row>
    <row r="24" spans="1:11" s="325" customFormat="1" ht="19.5" customHeight="1" hidden="1">
      <c r="A24" s="326"/>
      <c r="B24" s="331" t="s">
        <v>518</v>
      </c>
      <c r="C24" s="331"/>
      <c r="D24" s="331"/>
      <c r="E24" s="294"/>
      <c r="F24" s="296" t="s">
        <v>388</v>
      </c>
      <c r="G24" s="296" t="s">
        <v>389</v>
      </c>
      <c r="H24" s="296" t="s">
        <v>519</v>
      </c>
      <c r="I24" s="296"/>
      <c r="J24" s="293">
        <v>0</v>
      </c>
      <c r="K24" s="324"/>
    </row>
    <row r="25" spans="1:11" s="325" customFormat="1" ht="36" customHeight="1" hidden="1">
      <c r="A25" s="326"/>
      <c r="B25" s="330" t="s">
        <v>520</v>
      </c>
      <c r="C25" s="330"/>
      <c r="D25" s="330"/>
      <c r="E25" s="294"/>
      <c r="F25" s="296" t="s">
        <v>388</v>
      </c>
      <c r="G25" s="296" t="s">
        <v>389</v>
      </c>
      <c r="H25" s="296" t="s">
        <v>517</v>
      </c>
      <c r="I25" s="296" t="s">
        <v>40</v>
      </c>
      <c r="J25" s="293">
        <v>766</v>
      </c>
      <c r="K25" s="324"/>
    </row>
    <row r="26" spans="1:11" s="325" customFormat="1" ht="0.75" customHeight="1">
      <c r="A26" s="326"/>
      <c r="B26" s="330" t="s">
        <v>521</v>
      </c>
      <c r="C26" s="330"/>
      <c r="D26" s="330"/>
      <c r="E26" s="294"/>
      <c r="F26" s="296" t="s">
        <v>388</v>
      </c>
      <c r="G26" s="296" t="s">
        <v>395</v>
      </c>
      <c r="H26" s="296" t="s">
        <v>522</v>
      </c>
      <c r="I26" s="296"/>
      <c r="J26" s="293">
        <f>J27+J34</f>
        <v>2194.5</v>
      </c>
      <c r="K26" s="324"/>
    </row>
    <row r="27" spans="1:11" s="325" customFormat="1" ht="22.5" customHeight="1" hidden="1">
      <c r="A27" s="326"/>
      <c r="B27" s="330" t="s">
        <v>523</v>
      </c>
      <c r="C27" s="330"/>
      <c r="D27" s="330"/>
      <c r="E27" s="294"/>
      <c r="F27" s="296" t="s">
        <v>388</v>
      </c>
      <c r="G27" s="296" t="s">
        <v>395</v>
      </c>
      <c r="H27" s="296" t="s">
        <v>524</v>
      </c>
      <c r="I27" s="296"/>
      <c r="J27" s="293">
        <f>J28+J29+J30+J31+J33</f>
        <v>1428.5</v>
      </c>
      <c r="K27" s="324"/>
    </row>
    <row r="28" spans="1:11" s="325" customFormat="1" ht="33.75" customHeight="1" hidden="1">
      <c r="A28" s="326"/>
      <c r="B28" s="330" t="s">
        <v>520</v>
      </c>
      <c r="C28" s="330"/>
      <c r="D28" s="330"/>
      <c r="E28" s="294"/>
      <c r="F28" s="296" t="s">
        <v>388</v>
      </c>
      <c r="G28" s="296" t="s">
        <v>395</v>
      </c>
      <c r="H28" s="296" t="s">
        <v>524</v>
      </c>
      <c r="I28" s="296" t="s">
        <v>40</v>
      </c>
      <c r="J28" s="293">
        <v>957</v>
      </c>
      <c r="K28" s="324"/>
    </row>
    <row r="29" spans="1:11" s="325" customFormat="1" ht="40.5" customHeight="1" hidden="1">
      <c r="A29" s="326"/>
      <c r="B29" s="330" t="s">
        <v>525</v>
      </c>
      <c r="C29" s="330"/>
      <c r="D29" s="330"/>
      <c r="E29" s="294"/>
      <c r="F29" s="296" t="s">
        <v>388</v>
      </c>
      <c r="G29" s="296" t="s">
        <v>395</v>
      </c>
      <c r="H29" s="296" t="s">
        <v>524</v>
      </c>
      <c r="I29" s="296" t="s">
        <v>526</v>
      </c>
      <c r="J29" s="293">
        <v>106</v>
      </c>
      <c r="K29" s="324"/>
    </row>
    <row r="30" spans="1:11" s="325" customFormat="1" ht="36.75" customHeight="1" hidden="1">
      <c r="A30" s="326"/>
      <c r="B30" s="330" t="s">
        <v>527</v>
      </c>
      <c r="C30" s="330"/>
      <c r="D30" s="330"/>
      <c r="E30" s="294"/>
      <c r="F30" s="296" t="s">
        <v>388</v>
      </c>
      <c r="G30" s="296" t="s">
        <v>395</v>
      </c>
      <c r="H30" s="296" t="s">
        <v>524</v>
      </c>
      <c r="I30" s="296" t="s">
        <v>52</v>
      </c>
      <c r="J30" s="293">
        <v>353.5</v>
      </c>
      <c r="K30" s="324"/>
    </row>
    <row r="31" spans="1:11" s="325" customFormat="1" ht="24" customHeight="1" hidden="1">
      <c r="A31" s="326"/>
      <c r="B31" s="330" t="s">
        <v>528</v>
      </c>
      <c r="C31" s="330"/>
      <c r="D31" s="330"/>
      <c r="E31" s="294"/>
      <c r="F31" s="296" t="s">
        <v>388</v>
      </c>
      <c r="G31" s="296" t="s">
        <v>395</v>
      </c>
      <c r="H31" s="296" t="s">
        <v>524</v>
      </c>
      <c r="I31" s="296" t="s">
        <v>73</v>
      </c>
      <c r="J31" s="293">
        <v>0</v>
      </c>
      <c r="K31" s="324"/>
    </row>
    <row r="32" spans="1:11" s="325" customFormat="1" ht="24" customHeight="1" hidden="1">
      <c r="A32" s="326"/>
      <c r="B32" s="330" t="s">
        <v>529</v>
      </c>
      <c r="C32" s="330"/>
      <c r="D32" s="330"/>
      <c r="E32" s="294"/>
      <c r="F32" s="296" t="s">
        <v>388</v>
      </c>
      <c r="G32" s="296" t="s">
        <v>395</v>
      </c>
      <c r="H32" s="296" t="s">
        <v>524</v>
      </c>
      <c r="I32" s="296" t="s">
        <v>530</v>
      </c>
      <c r="J32" s="293">
        <f>J33</f>
        <v>12</v>
      </c>
      <c r="K32" s="324"/>
    </row>
    <row r="33" spans="1:22" ht="15.75" customHeight="1" hidden="1">
      <c r="A33" s="326"/>
      <c r="B33" s="330" t="s">
        <v>531</v>
      </c>
      <c r="C33" s="330"/>
      <c r="D33" s="330"/>
      <c r="E33" s="294"/>
      <c r="F33" s="296" t="s">
        <v>388</v>
      </c>
      <c r="G33" s="296" t="s">
        <v>395</v>
      </c>
      <c r="H33" s="296" t="s">
        <v>524</v>
      </c>
      <c r="I33" s="296" t="s">
        <v>76</v>
      </c>
      <c r="J33" s="293">
        <v>12</v>
      </c>
      <c r="K33" s="324"/>
      <c r="L33" s="325"/>
      <c r="M33" s="306"/>
      <c r="N33" s="332"/>
      <c r="O33" s="332"/>
      <c r="P33" s="332"/>
      <c r="Q33" s="333"/>
      <c r="R33" s="334"/>
      <c r="S33" s="334"/>
      <c r="T33" s="334"/>
      <c r="U33" s="334"/>
      <c r="V33" s="335"/>
    </row>
    <row r="34" spans="1:12" ht="15.75" customHeight="1" hidden="1">
      <c r="A34" s="326"/>
      <c r="B34" s="330" t="s">
        <v>532</v>
      </c>
      <c r="C34" s="330"/>
      <c r="D34" s="330"/>
      <c r="E34" s="294"/>
      <c r="F34" s="296" t="s">
        <v>388</v>
      </c>
      <c r="G34" s="296" t="s">
        <v>395</v>
      </c>
      <c r="H34" s="296" t="s">
        <v>533</v>
      </c>
      <c r="I34" s="296"/>
      <c r="J34" s="293">
        <f>J35</f>
        <v>766</v>
      </c>
      <c r="K34" s="324"/>
      <c r="L34" s="325"/>
    </row>
    <row r="35" spans="1:12" ht="45.75" customHeight="1" hidden="1">
      <c r="A35" s="326"/>
      <c r="B35" s="330" t="s">
        <v>520</v>
      </c>
      <c r="C35" s="330"/>
      <c r="D35" s="330"/>
      <c r="E35" s="294"/>
      <c r="F35" s="296" t="s">
        <v>388</v>
      </c>
      <c r="G35" s="296" t="s">
        <v>395</v>
      </c>
      <c r="H35" s="296" t="s">
        <v>533</v>
      </c>
      <c r="I35" s="296" t="s">
        <v>40</v>
      </c>
      <c r="J35" s="293">
        <v>766</v>
      </c>
      <c r="K35" s="324"/>
      <c r="L35" s="325"/>
    </row>
    <row r="36" spans="1:11" ht="36.75" customHeight="1">
      <c r="A36" s="326"/>
      <c r="B36" s="329" t="s">
        <v>534</v>
      </c>
      <c r="C36" s="329"/>
      <c r="D36" s="329"/>
      <c r="E36" s="287"/>
      <c r="F36" s="289" t="s">
        <v>388</v>
      </c>
      <c r="G36" s="289" t="s">
        <v>391</v>
      </c>
      <c r="H36" s="289"/>
      <c r="I36" s="289"/>
      <c r="J36" s="328">
        <v>2758.7</v>
      </c>
      <c r="K36" s="324"/>
    </row>
    <row r="37" spans="1:11" ht="37.5" customHeight="1" hidden="1">
      <c r="A37" s="326"/>
      <c r="B37" s="330" t="s">
        <v>523</v>
      </c>
      <c r="C37" s="330"/>
      <c r="D37" s="330"/>
      <c r="E37" s="294"/>
      <c r="F37" s="296" t="s">
        <v>388</v>
      </c>
      <c r="G37" s="296" t="s">
        <v>391</v>
      </c>
      <c r="H37" s="296" t="s">
        <v>535</v>
      </c>
      <c r="I37" s="296"/>
      <c r="J37" s="328">
        <v>2214.4</v>
      </c>
      <c r="K37" s="324"/>
    </row>
    <row r="38" spans="1:11" ht="35.25" customHeight="1" hidden="1">
      <c r="A38" s="326"/>
      <c r="B38" s="330" t="s">
        <v>520</v>
      </c>
      <c r="C38" s="330"/>
      <c r="D38" s="330"/>
      <c r="E38" s="294"/>
      <c r="F38" s="296" t="s">
        <v>388</v>
      </c>
      <c r="G38" s="296" t="s">
        <v>391</v>
      </c>
      <c r="H38" s="296" t="s">
        <v>535</v>
      </c>
      <c r="I38" s="296" t="s">
        <v>40</v>
      </c>
      <c r="J38" s="328">
        <v>2214.4</v>
      </c>
      <c r="K38" s="324"/>
    </row>
    <row r="39" spans="1:11" ht="35.25" customHeight="1" hidden="1">
      <c r="A39" s="326"/>
      <c r="B39" s="330" t="s">
        <v>536</v>
      </c>
      <c r="C39" s="330"/>
      <c r="D39" s="330"/>
      <c r="E39" s="294"/>
      <c r="F39" s="296" t="s">
        <v>388</v>
      </c>
      <c r="G39" s="296" t="s">
        <v>391</v>
      </c>
      <c r="H39" s="296" t="s">
        <v>535</v>
      </c>
      <c r="I39" s="296" t="s">
        <v>537</v>
      </c>
      <c r="J39" s="328">
        <v>2214.4</v>
      </c>
      <c r="K39" s="324"/>
    </row>
    <row r="40" spans="1:11" ht="30" customHeight="1" hidden="1">
      <c r="A40" s="326"/>
      <c r="B40" s="330" t="s">
        <v>525</v>
      </c>
      <c r="C40" s="330"/>
      <c r="D40" s="330"/>
      <c r="E40" s="294"/>
      <c r="F40" s="296" t="s">
        <v>388</v>
      </c>
      <c r="G40" s="296" t="s">
        <v>391</v>
      </c>
      <c r="H40" s="296" t="s">
        <v>535</v>
      </c>
      <c r="I40" s="296" t="s">
        <v>526</v>
      </c>
      <c r="J40" s="328">
        <v>2214.4</v>
      </c>
      <c r="K40" s="324"/>
    </row>
    <row r="41" spans="1:11" ht="24" customHeight="1" hidden="1">
      <c r="A41" s="326"/>
      <c r="B41" s="330" t="s">
        <v>527</v>
      </c>
      <c r="C41" s="330"/>
      <c r="D41" s="330"/>
      <c r="E41" s="294"/>
      <c r="F41" s="296" t="s">
        <v>388</v>
      </c>
      <c r="G41" s="296" t="s">
        <v>391</v>
      </c>
      <c r="H41" s="296" t="s">
        <v>535</v>
      </c>
      <c r="I41" s="296" t="s">
        <v>52</v>
      </c>
      <c r="J41" s="328">
        <v>2214.4</v>
      </c>
      <c r="K41" s="324"/>
    </row>
    <row r="42" spans="1:11" ht="26.25" customHeight="1" hidden="1">
      <c r="A42" s="326"/>
      <c r="B42" s="330" t="s">
        <v>529</v>
      </c>
      <c r="C42" s="330"/>
      <c r="D42" s="330"/>
      <c r="E42" s="294"/>
      <c r="F42" s="296" t="s">
        <v>388</v>
      </c>
      <c r="G42" s="296" t="s">
        <v>391</v>
      </c>
      <c r="H42" s="296" t="s">
        <v>535</v>
      </c>
      <c r="I42" s="296" t="s">
        <v>530</v>
      </c>
      <c r="J42" s="328">
        <v>2214.4</v>
      </c>
      <c r="K42" s="324"/>
    </row>
    <row r="43" spans="1:11" ht="29.25" customHeight="1" hidden="1">
      <c r="A43" s="326"/>
      <c r="B43" s="330" t="s">
        <v>528</v>
      </c>
      <c r="C43" s="330"/>
      <c r="D43" s="330"/>
      <c r="E43" s="294"/>
      <c r="F43" s="296" t="s">
        <v>388</v>
      </c>
      <c r="G43" s="296" t="s">
        <v>391</v>
      </c>
      <c r="H43" s="296" t="s">
        <v>535</v>
      </c>
      <c r="I43" s="296" t="s">
        <v>73</v>
      </c>
      <c r="J43" s="328">
        <v>2214.4</v>
      </c>
      <c r="K43" s="324"/>
    </row>
    <row r="44" spans="1:11" ht="24" customHeight="1" hidden="1">
      <c r="A44" s="326"/>
      <c r="B44" s="330" t="s">
        <v>531</v>
      </c>
      <c r="C44" s="330"/>
      <c r="D44" s="330"/>
      <c r="E44" s="294"/>
      <c r="F44" s="296" t="s">
        <v>388</v>
      </c>
      <c r="G44" s="296" t="s">
        <v>391</v>
      </c>
      <c r="H44" s="296" t="s">
        <v>535</v>
      </c>
      <c r="I44" s="296" t="s">
        <v>76</v>
      </c>
      <c r="J44" s="328">
        <v>2214.4</v>
      </c>
      <c r="K44" s="324"/>
    </row>
    <row r="45" spans="1:11" ht="1.5" customHeight="1" hidden="1">
      <c r="A45" s="336"/>
      <c r="B45" s="48" t="s">
        <v>538</v>
      </c>
      <c r="C45" s="48"/>
      <c r="D45" s="48"/>
      <c r="E45" s="337"/>
      <c r="F45" s="296" t="s">
        <v>388</v>
      </c>
      <c r="G45" s="296" t="s">
        <v>486</v>
      </c>
      <c r="H45" s="296" t="s">
        <v>539</v>
      </c>
      <c r="I45" s="296"/>
      <c r="J45" s="328">
        <v>2214.4</v>
      </c>
      <c r="K45" s="324"/>
    </row>
    <row r="46" spans="1:11" ht="40.5" customHeight="1" hidden="1">
      <c r="A46" s="338"/>
      <c r="B46" s="329" t="s">
        <v>540</v>
      </c>
      <c r="C46" s="329"/>
      <c r="D46" s="329"/>
      <c r="E46" s="337"/>
      <c r="F46" s="296" t="s">
        <v>388</v>
      </c>
      <c r="G46" s="296" t="s">
        <v>486</v>
      </c>
      <c r="H46" s="296" t="s">
        <v>541</v>
      </c>
      <c r="I46" s="296"/>
      <c r="J46" s="328">
        <v>2214.4</v>
      </c>
      <c r="K46" s="324"/>
    </row>
    <row r="47" spans="1:11" ht="25.5" customHeight="1" hidden="1">
      <c r="A47" s="338"/>
      <c r="B47" s="330" t="s">
        <v>523</v>
      </c>
      <c r="C47" s="330"/>
      <c r="D47" s="330"/>
      <c r="E47" s="339"/>
      <c r="F47" s="296" t="s">
        <v>388</v>
      </c>
      <c r="G47" s="296" t="s">
        <v>486</v>
      </c>
      <c r="H47" s="296" t="s">
        <v>542</v>
      </c>
      <c r="I47" s="340"/>
      <c r="J47" s="328">
        <v>2214.4</v>
      </c>
      <c r="K47" s="324"/>
    </row>
    <row r="48" spans="1:11" ht="36" customHeight="1" hidden="1">
      <c r="A48" s="338"/>
      <c r="B48" s="330" t="s">
        <v>520</v>
      </c>
      <c r="C48" s="330"/>
      <c r="D48" s="330"/>
      <c r="E48" s="287"/>
      <c r="F48" s="296" t="s">
        <v>388</v>
      </c>
      <c r="G48" s="296" t="s">
        <v>486</v>
      </c>
      <c r="H48" s="296" t="s">
        <v>542</v>
      </c>
      <c r="I48" s="296" t="s">
        <v>40</v>
      </c>
      <c r="J48" s="328">
        <v>2214.4</v>
      </c>
      <c r="K48" s="324"/>
    </row>
    <row r="49" spans="1:11" ht="36.75" customHeight="1" hidden="1">
      <c r="A49" s="338"/>
      <c r="B49" s="330" t="s">
        <v>536</v>
      </c>
      <c r="C49" s="330"/>
      <c r="D49" s="330"/>
      <c r="E49" s="287"/>
      <c r="F49" s="296" t="s">
        <v>388</v>
      </c>
      <c r="G49" s="296" t="s">
        <v>486</v>
      </c>
      <c r="H49" s="296" t="s">
        <v>542</v>
      </c>
      <c r="I49" s="296" t="s">
        <v>537</v>
      </c>
      <c r="J49" s="328">
        <v>2214.4</v>
      </c>
      <c r="K49" s="324"/>
    </row>
    <row r="50" spans="1:11" ht="29.25" customHeight="1" hidden="1">
      <c r="A50" s="338"/>
      <c r="B50" s="330" t="s">
        <v>525</v>
      </c>
      <c r="C50" s="330"/>
      <c r="D50" s="330"/>
      <c r="E50" s="287"/>
      <c r="F50" s="296" t="s">
        <v>388</v>
      </c>
      <c r="G50" s="296" t="s">
        <v>486</v>
      </c>
      <c r="H50" s="296" t="s">
        <v>542</v>
      </c>
      <c r="I50" s="296" t="s">
        <v>526</v>
      </c>
      <c r="J50" s="328">
        <v>2214.4</v>
      </c>
      <c r="K50" s="324"/>
    </row>
    <row r="51" spans="1:11" ht="23.25" customHeight="1" hidden="1">
      <c r="A51" s="338"/>
      <c r="B51" s="330" t="s">
        <v>527</v>
      </c>
      <c r="C51" s="330"/>
      <c r="D51" s="330"/>
      <c r="E51" s="287"/>
      <c r="F51" s="296" t="s">
        <v>388</v>
      </c>
      <c r="G51" s="296" t="s">
        <v>486</v>
      </c>
      <c r="H51" s="296" t="s">
        <v>542</v>
      </c>
      <c r="I51" s="296" t="s">
        <v>52</v>
      </c>
      <c r="J51" s="328">
        <v>2214.4</v>
      </c>
      <c r="K51" s="324"/>
    </row>
    <row r="52" spans="1:11" ht="27" customHeight="1" hidden="1">
      <c r="A52" s="338"/>
      <c r="B52" s="330" t="s">
        <v>529</v>
      </c>
      <c r="C52" s="330"/>
      <c r="D52" s="330"/>
      <c r="E52" s="337"/>
      <c r="F52" s="296" t="s">
        <v>388</v>
      </c>
      <c r="G52" s="296" t="s">
        <v>486</v>
      </c>
      <c r="H52" s="296" t="s">
        <v>542</v>
      </c>
      <c r="I52" s="296" t="s">
        <v>530</v>
      </c>
      <c r="J52" s="328">
        <v>2214.4</v>
      </c>
      <c r="K52" s="324"/>
    </row>
    <row r="53" spans="1:11" ht="27" customHeight="1" hidden="1">
      <c r="A53" s="338"/>
      <c r="B53" s="330" t="s">
        <v>528</v>
      </c>
      <c r="C53" s="330"/>
      <c r="D53" s="330"/>
      <c r="E53" s="337"/>
      <c r="F53" s="296" t="s">
        <v>388</v>
      </c>
      <c r="G53" s="296" t="s">
        <v>486</v>
      </c>
      <c r="H53" s="296" t="s">
        <v>542</v>
      </c>
      <c r="I53" s="296" t="s">
        <v>73</v>
      </c>
      <c r="J53" s="328">
        <v>2214.4</v>
      </c>
      <c r="K53" s="324"/>
    </row>
    <row r="54" spans="1:11" ht="25.5" customHeight="1" hidden="1">
      <c r="A54" s="338"/>
      <c r="B54" s="330" t="s">
        <v>531</v>
      </c>
      <c r="C54" s="330"/>
      <c r="D54" s="330"/>
      <c r="E54" s="337"/>
      <c r="F54" s="296" t="s">
        <v>388</v>
      </c>
      <c r="G54" s="296" t="s">
        <v>486</v>
      </c>
      <c r="H54" s="296" t="s">
        <v>542</v>
      </c>
      <c r="I54" s="296" t="s">
        <v>76</v>
      </c>
      <c r="J54" s="328">
        <v>2214.4</v>
      </c>
      <c r="K54" s="324"/>
    </row>
    <row r="55" spans="1:11" ht="25.5" customHeight="1" hidden="1">
      <c r="A55" s="326"/>
      <c r="B55" s="330" t="s">
        <v>543</v>
      </c>
      <c r="C55" s="330"/>
      <c r="D55" s="330"/>
      <c r="E55" s="337"/>
      <c r="F55" s="296" t="s">
        <v>388</v>
      </c>
      <c r="G55" s="296" t="s">
        <v>486</v>
      </c>
      <c r="H55" s="296" t="s">
        <v>544</v>
      </c>
      <c r="I55" s="289"/>
      <c r="J55" s="328">
        <v>2214.4</v>
      </c>
      <c r="K55" s="324"/>
    </row>
    <row r="56" spans="1:11" ht="25.5" customHeight="1" hidden="1">
      <c r="A56" s="326"/>
      <c r="B56" s="330" t="s">
        <v>545</v>
      </c>
      <c r="C56" s="330"/>
      <c r="D56" s="330"/>
      <c r="E56" s="337"/>
      <c r="F56" s="296" t="s">
        <v>388</v>
      </c>
      <c r="G56" s="296" t="s">
        <v>486</v>
      </c>
      <c r="H56" s="296" t="s">
        <v>546</v>
      </c>
      <c r="I56" s="289"/>
      <c r="J56" s="328">
        <v>2214.4</v>
      </c>
      <c r="K56" s="324"/>
    </row>
    <row r="57" spans="1:11" ht="25.5" customHeight="1" hidden="1">
      <c r="A57" s="326"/>
      <c r="B57" s="330" t="s">
        <v>520</v>
      </c>
      <c r="C57" s="330"/>
      <c r="D57" s="330"/>
      <c r="E57" s="337"/>
      <c r="F57" s="296" t="s">
        <v>388</v>
      </c>
      <c r="G57" s="296" t="s">
        <v>486</v>
      </c>
      <c r="H57" s="296" t="s">
        <v>546</v>
      </c>
      <c r="I57" s="296" t="s">
        <v>40</v>
      </c>
      <c r="J57" s="328">
        <v>2214.4</v>
      </c>
      <c r="K57" s="324"/>
    </row>
    <row r="58" spans="1:11" ht="25.5" customHeight="1" hidden="1">
      <c r="A58" s="326"/>
      <c r="B58" s="330" t="s">
        <v>523</v>
      </c>
      <c r="C58" s="330"/>
      <c r="D58" s="330"/>
      <c r="E58" s="341"/>
      <c r="F58" s="296" t="s">
        <v>388</v>
      </c>
      <c r="G58" s="296" t="s">
        <v>486</v>
      </c>
      <c r="H58" s="296" t="s">
        <v>547</v>
      </c>
      <c r="I58" s="296"/>
      <c r="J58" s="328">
        <v>2214.4</v>
      </c>
      <c r="K58" s="324"/>
    </row>
    <row r="59" spans="1:11" ht="25.5" customHeight="1" hidden="1">
      <c r="A59" s="326"/>
      <c r="B59" s="330" t="s">
        <v>520</v>
      </c>
      <c r="C59" s="330"/>
      <c r="D59" s="330"/>
      <c r="E59" s="341"/>
      <c r="F59" s="296" t="s">
        <v>388</v>
      </c>
      <c r="G59" s="296" t="s">
        <v>486</v>
      </c>
      <c r="H59" s="296" t="s">
        <v>547</v>
      </c>
      <c r="I59" s="296" t="s">
        <v>40</v>
      </c>
      <c r="J59" s="328">
        <v>2214.4</v>
      </c>
      <c r="K59" s="324"/>
    </row>
    <row r="60" spans="1:11" ht="25.5" customHeight="1" hidden="1">
      <c r="A60" s="326"/>
      <c r="B60" s="330" t="s">
        <v>525</v>
      </c>
      <c r="C60" s="330"/>
      <c r="D60" s="330"/>
      <c r="E60" s="341"/>
      <c r="F60" s="296" t="s">
        <v>388</v>
      </c>
      <c r="G60" s="296" t="s">
        <v>486</v>
      </c>
      <c r="H60" s="296" t="s">
        <v>547</v>
      </c>
      <c r="I60" s="296" t="s">
        <v>526</v>
      </c>
      <c r="J60" s="328">
        <v>2214.4</v>
      </c>
      <c r="K60" s="324"/>
    </row>
    <row r="61" spans="1:11" ht="25.5" customHeight="1" hidden="1">
      <c r="A61" s="326"/>
      <c r="B61" s="330" t="s">
        <v>527</v>
      </c>
      <c r="C61" s="330"/>
      <c r="D61" s="330"/>
      <c r="E61" s="341"/>
      <c r="F61" s="296" t="s">
        <v>388</v>
      </c>
      <c r="G61" s="296" t="s">
        <v>486</v>
      </c>
      <c r="H61" s="296" t="s">
        <v>547</v>
      </c>
      <c r="I61" s="296" t="s">
        <v>52</v>
      </c>
      <c r="J61" s="328">
        <v>2214.4</v>
      </c>
      <c r="K61" s="324"/>
    </row>
    <row r="62" spans="1:11" ht="25.5" customHeight="1" hidden="1">
      <c r="A62" s="326"/>
      <c r="B62" s="330" t="s">
        <v>529</v>
      </c>
      <c r="C62" s="330"/>
      <c r="D62" s="330"/>
      <c r="E62" s="341"/>
      <c r="F62" s="296" t="s">
        <v>388</v>
      </c>
      <c r="G62" s="296" t="s">
        <v>486</v>
      </c>
      <c r="H62" s="296" t="s">
        <v>547</v>
      </c>
      <c r="I62" s="296" t="s">
        <v>530</v>
      </c>
      <c r="J62" s="328">
        <v>2214.4</v>
      </c>
      <c r="K62" s="324"/>
    </row>
    <row r="63" spans="1:11" ht="25.5" customHeight="1" hidden="1">
      <c r="A63" s="326"/>
      <c r="B63" s="330" t="s">
        <v>528</v>
      </c>
      <c r="C63" s="330"/>
      <c r="D63" s="330"/>
      <c r="E63" s="337"/>
      <c r="F63" s="296" t="s">
        <v>388</v>
      </c>
      <c r="G63" s="296" t="s">
        <v>486</v>
      </c>
      <c r="H63" s="296" t="s">
        <v>548</v>
      </c>
      <c r="I63" s="296" t="s">
        <v>73</v>
      </c>
      <c r="J63" s="328">
        <v>2214.4</v>
      </c>
      <c r="K63" s="324"/>
    </row>
    <row r="64" spans="1:11" ht="25.5" customHeight="1" hidden="1">
      <c r="A64" s="326"/>
      <c r="B64" s="330" t="s">
        <v>531</v>
      </c>
      <c r="C64" s="330"/>
      <c r="D64" s="330"/>
      <c r="E64" s="342"/>
      <c r="F64" s="296" t="s">
        <v>388</v>
      </c>
      <c r="G64" s="296" t="s">
        <v>486</v>
      </c>
      <c r="H64" s="296" t="s">
        <v>548</v>
      </c>
      <c r="I64" s="296" t="s">
        <v>76</v>
      </c>
      <c r="J64" s="328">
        <v>2214.4</v>
      </c>
      <c r="K64" s="324"/>
    </row>
    <row r="65" spans="1:11" ht="0.75" customHeight="1" hidden="1">
      <c r="A65" s="338"/>
      <c r="B65" s="343"/>
      <c r="C65" s="344"/>
      <c r="D65" s="345"/>
      <c r="E65" s="337"/>
      <c r="F65" s="296"/>
      <c r="G65" s="296"/>
      <c r="H65" s="296"/>
      <c r="I65" s="296"/>
      <c r="J65" s="328">
        <v>2214.4</v>
      </c>
      <c r="K65" s="324"/>
    </row>
    <row r="66" spans="1:11" ht="25.5" customHeight="1" hidden="1">
      <c r="A66" s="338"/>
      <c r="B66" s="343"/>
      <c r="C66" s="344"/>
      <c r="D66" s="345"/>
      <c r="E66" s="337"/>
      <c r="F66" s="296"/>
      <c r="G66" s="296"/>
      <c r="H66" s="296"/>
      <c r="I66" s="296"/>
      <c r="J66" s="328">
        <v>2214.4</v>
      </c>
      <c r="K66" s="324"/>
    </row>
    <row r="67" spans="1:11" ht="25.5" customHeight="1" hidden="1">
      <c r="A67" s="338"/>
      <c r="B67" s="343"/>
      <c r="C67" s="344"/>
      <c r="D67" s="345"/>
      <c r="E67" s="337"/>
      <c r="F67" s="296"/>
      <c r="G67" s="296"/>
      <c r="H67" s="296"/>
      <c r="I67" s="296"/>
      <c r="J67" s="328">
        <v>2214.4</v>
      </c>
      <c r="K67" s="324"/>
    </row>
    <row r="68" spans="1:11" ht="25.5" customHeight="1" hidden="1">
      <c r="A68" s="338"/>
      <c r="B68" s="343"/>
      <c r="C68" s="344"/>
      <c r="D68" s="345"/>
      <c r="E68" s="337"/>
      <c r="F68" s="296"/>
      <c r="G68" s="296"/>
      <c r="H68" s="296"/>
      <c r="I68" s="296"/>
      <c r="J68" s="328">
        <v>2214.4</v>
      </c>
      <c r="K68" s="324"/>
    </row>
    <row r="69" spans="1:11" ht="25.5" customHeight="1" hidden="1">
      <c r="A69" s="338"/>
      <c r="B69" s="343"/>
      <c r="C69" s="344"/>
      <c r="D69" s="345"/>
      <c r="E69" s="337"/>
      <c r="F69" s="296"/>
      <c r="G69" s="296"/>
      <c r="H69" s="296"/>
      <c r="I69" s="296"/>
      <c r="J69" s="328">
        <v>2214.4</v>
      </c>
      <c r="K69" s="324"/>
    </row>
    <row r="70" spans="1:11" ht="25.5" customHeight="1" hidden="1">
      <c r="A70" s="338"/>
      <c r="B70" s="343"/>
      <c r="C70" s="344"/>
      <c r="D70" s="345"/>
      <c r="E70" s="337"/>
      <c r="F70" s="296"/>
      <c r="G70" s="296"/>
      <c r="H70" s="296"/>
      <c r="I70" s="296"/>
      <c r="J70" s="328">
        <v>2214.4</v>
      </c>
      <c r="K70" s="324"/>
    </row>
    <row r="71" spans="1:11" ht="25.5" customHeight="1" hidden="1">
      <c r="A71" s="338"/>
      <c r="B71" s="343"/>
      <c r="C71" s="344"/>
      <c r="D71" s="345"/>
      <c r="E71" s="337"/>
      <c r="F71" s="296"/>
      <c r="G71" s="296"/>
      <c r="H71" s="296"/>
      <c r="I71" s="296"/>
      <c r="J71" s="328">
        <v>2214.4</v>
      </c>
      <c r="K71" s="324"/>
    </row>
    <row r="72" spans="1:11" ht="25.5" customHeight="1" hidden="1">
      <c r="A72" s="338"/>
      <c r="B72" s="343"/>
      <c r="C72" s="344"/>
      <c r="D72" s="345"/>
      <c r="E72" s="337"/>
      <c r="F72" s="296"/>
      <c r="G72" s="296"/>
      <c r="H72" s="296"/>
      <c r="I72" s="296"/>
      <c r="J72" s="328">
        <v>2214.4</v>
      </c>
      <c r="K72" s="324"/>
    </row>
    <row r="73" spans="1:11" ht="25.5" customHeight="1" hidden="1">
      <c r="A73" s="338"/>
      <c r="B73" s="343"/>
      <c r="C73" s="344"/>
      <c r="D73" s="345"/>
      <c r="E73" s="337"/>
      <c r="F73" s="296"/>
      <c r="G73" s="296"/>
      <c r="H73" s="296"/>
      <c r="I73" s="296"/>
      <c r="J73" s="328">
        <v>2214.4</v>
      </c>
      <c r="K73" s="324"/>
    </row>
    <row r="74" spans="1:11" ht="19.5" customHeight="1">
      <c r="A74" s="326"/>
      <c r="B74" s="329" t="s">
        <v>549</v>
      </c>
      <c r="C74" s="329"/>
      <c r="D74" s="329"/>
      <c r="E74" s="341"/>
      <c r="F74" s="289" t="s">
        <v>388</v>
      </c>
      <c r="G74" s="289" t="s">
        <v>392</v>
      </c>
      <c r="H74" s="289"/>
      <c r="I74" s="289"/>
      <c r="J74" s="328">
        <v>198</v>
      </c>
      <c r="K74" s="324"/>
    </row>
    <row r="75" spans="1:11" ht="25.5" customHeight="1" hidden="1">
      <c r="A75" s="326"/>
      <c r="B75" s="330" t="s">
        <v>550</v>
      </c>
      <c r="C75" s="330"/>
      <c r="D75" s="330"/>
      <c r="E75" s="341"/>
      <c r="F75" s="296" t="s">
        <v>388</v>
      </c>
      <c r="G75" s="296" t="s">
        <v>392</v>
      </c>
      <c r="H75" s="296" t="s">
        <v>551</v>
      </c>
      <c r="I75" s="296"/>
      <c r="J75" s="293">
        <f aca="true" t="shared" si="0" ref="J75:J76">J76</f>
        <v>60</v>
      </c>
      <c r="K75" s="324"/>
    </row>
    <row r="76" spans="1:11" ht="33.75" customHeight="1" hidden="1">
      <c r="A76" s="326"/>
      <c r="B76" s="330" t="s">
        <v>552</v>
      </c>
      <c r="C76" s="330"/>
      <c r="D76" s="330"/>
      <c r="E76" s="294"/>
      <c r="F76" s="296" t="s">
        <v>388</v>
      </c>
      <c r="G76" s="296" t="s">
        <v>392</v>
      </c>
      <c r="H76" s="296" t="s">
        <v>553</v>
      </c>
      <c r="I76" s="296"/>
      <c r="J76" s="293">
        <f t="shared" si="0"/>
        <v>60</v>
      </c>
      <c r="K76" s="324"/>
    </row>
    <row r="77" spans="1:11" ht="46.5" customHeight="1" hidden="1">
      <c r="A77" s="326"/>
      <c r="B77" s="330" t="s">
        <v>554</v>
      </c>
      <c r="C77" s="330"/>
      <c r="D77" s="330"/>
      <c r="E77" s="294"/>
      <c r="F77" s="296" t="s">
        <v>388</v>
      </c>
      <c r="G77" s="296" t="s">
        <v>392</v>
      </c>
      <c r="H77" s="296" t="s">
        <v>553</v>
      </c>
      <c r="I77" s="296" t="s">
        <v>91</v>
      </c>
      <c r="J77" s="293">
        <v>60</v>
      </c>
      <c r="K77" s="324"/>
    </row>
    <row r="78" spans="1:11" ht="20.25" customHeight="1">
      <c r="A78" s="326"/>
      <c r="B78" s="346" t="s">
        <v>555</v>
      </c>
      <c r="C78" s="346"/>
      <c r="D78" s="346"/>
      <c r="E78" s="287"/>
      <c r="F78" s="289" t="s">
        <v>388</v>
      </c>
      <c r="G78" s="289" t="s">
        <v>393</v>
      </c>
      <c r="H78" s="289"/>
      <c r="I78" s="289"/>
      <c r="J78" s="328">
        <v>8</v>
      </c>
      <c r="K78" s="324"/>
    </row>
    <row r="79" spans="1:11" ht="20.25" customHeight="1" hidden="1">
      <c r="A79" s="326"/>
      <c r="B79" s="330" t="s">
        <v>556</v>
      </c>
      <c r="C79" s="330"/>
      <c r="D79" s="330"/>
      <c r="E79" s="294"/>
      <c r="F79" s="296" t="s">
        <v>388</v>
      </c>
      <c r="G79" s="296" t="s">
        <v>393</v>
      </c>
      <c r="H79" s="296" t="s">
        <v>557</v>
      </c>
      <c r="I79" s="296"/>
      <c r="J79" s="293">
        <f>J80</f>
        <v>300</v>
      </c>
      <c r="K79" s="324"/>
    </row>
    <row r="80" spans="1:22" ht="25.5" customHeight="1" hidden="1">
      <c r="A80" s="326"/>
      <c r="B80" s="330" t="s">
        <v>558</v>
      </c>
      <c r="C80" s="330"/>
      <c r="D80" s="330"/>
      <c r="E80" s="294"/>
      <c r="F80" s="296" t="s">
        <v>388</v>
      </c>
      <c r="G80" s="296" t="s">
        <v>393</v>
      </c>
      <c r="H80" s="296" t="s">
        <v>557</v>
      </c>
      <c r="I80" s="296" t="s">
        <v>101</v>
      </c>
      <c r="J80" s="293">
        <v>300</v>
      </c>
      <c r="K80" s="324"/>
      <c r="M80" s="326"/>
      <c r="N80" s="347" t="s">
        <v>527</v>
      </c>
      <c r="O80" s="347"/>
      <c r="P80" s="347"/>
      <c r="Q80" s="294"/>
      <c r="R80" s="296" t="s">
        <v>388</v>
      </c>
      <c r="S80" s="296" t="s">
        <v>394</v>
      </c>
      <c r="T80" s="296" t="s">
        <v>559</v>
      </c>
      <c r="U80" s="296" t="s">
        <v>52</v>
      </c>
      <c r="V80" s="293">
        <v>22.7</v>
      </c>
    </row>
    <row r="81" spans="1:22" ht="25.5" customHeight="1" hidden="1">
      <c r="A81" s="348"/>
      <c r="B81" s="329" t="s">
        <v>560</v>
      </c>
      <c r="C81" s="329"/>
      <c r="D81" s="329"/>
      <c r="E81" s="303"/>
      <c r="F81" s="289" t="s">
        <v>388</v>
      </c>
      <c r="G81" s="296" t="s">
        <v>394</v>
      </c>
      <c r="H81" s="289"/>
      <c r="I81" s="289"/>
      <c r="J81" s="286" t="e">
        <f>J82+V83+V86</f>
        <v>#REF!</v>
      </c>
      <c r="K81" s="324"/>
      <c r="M81" s="326"/>
      <c r="N81" s="347" t="s">
        <v>529</v>
      </c>
      <c r="O81" s="347"/>
      <c r="P81" s="347"/>
      <c r="Q81" s="294"/>
      <c r="R81" s="296" t="s">
        <v>388</v>
      </c>
      <c r="S81" s="296" t="s">
        <v>394</v>
      </c>
      <c r="T81" s="296" t="s">
        <v>559</v>
      </c>
      <c r="U81" s="296" t="s">
        <v>530</v>
      </c>
      <c r="V81" s="293">
        <f>V82+V85</f>
        <v>11.3</v>
      </c>
    </row>
    <row r="82" spans="1:22" ht="25.5" customHeight="1" hidden="1">
      <c r="A82" s="326"/>
      <c r="B82" s="330" t="s">
        <v>561</v>
      </c>
      <c r="C82" s="330"/>
      <c r="D82" s="330"/>
      <c r="E82" s="294"/>
      <c r="F82" s="296" t="s">
        <v>388</v>
      </c>
      <c r="G82" s="296" t="s">
        <v>394</v>
      </c>
      <c r="H82" s="296" t="s">
        <v>562</v>
      </c>
      <c r="I82" s="296"/>
      <c r="J82" s="293" t="e">
        <f>#N/A</f>
        <v>#REF!</v>
      </c>
      <c r="K82" s="324"/>
      <c r="M82" s="326"/>
      <c r="N82" s="347" t="s">
        <v>528</v>
      </c>
      <c r="O82" s="347"/>
      <c r="P82" s="347"/>
      <c r="Q82" s="294"/>
      <c r="R82" s="296" t="s">
        <v>388</v>
      </c>
      <c r="S82" s="296" t="s">
        <v>394</v>
      </c>
      <c r="T82" s="296" t="s">
        <v>559</v>
      </c>
      <c r="U82" s="296" t="s">
        <v>73</v>
      </c>
      <c r="V82" s="293">
        <v>7.3</v>
      </c>
    </row>
    <row r="83" spans="1:22" ht="25.5" customHeight="1" hidden="1">
      <c r="A83" s="326"/>
      <c r="B83" s="330" t="s">
        <v>523</v>
      </c>
      <c r="C83" s="330"/>
      <c r="D83" s="330"/>
      <c r="E83" s="294"/>
      <c r="F83" s="296" t="s">
        <v>388</v>
      </c>
      <c r="G83" s="296" t="s">
        <v>394</v>
      </c>
      <c r="H83" s="296" t="s">
        <v>559</v>
      </c>
      <c r="I83" s="296"/>
      <c r="J83" s="293">
        <f>J84+J85+V80+V82+V85</f>
        <v>1281.1</v>
      </c>
      <c r="K83" s="324"/>
      <c r="M83" s="326"/>
      <c r="N83" s="347" t="s">
        <v>563</v>
      </c>
      <c r="O83" s="347"/>
      <c r="P83" s="347"/>
      <c r="Q83" s="294"/>
      <c r="R83" s="296" t="s">
        <v>388</v>
      </c>
      <c r="S83" s="296" t="s">
        <v>394</v>
      </c>
      <c r="T83" s="296" t="s">
        <v>564</v>
      </c>
      <c r="U83" s="296"/>
      <c r="V83" s="293">
        <f>V84</f>
        <v>0</v>
      </c>
    </row>
    <row r="84" spans="1:22" ht="25.5" customHeight="1" hidden="1">
      <c r="A84" s="326"/>
      <c r="B84" s="330" t="s">
        <v>520</v>
      </c>
      <c r="C84" s="330"/>
      <c r="D84" s="330"/>
      <c r="E84" s="294"/>
      <c r="F84" s="296" t="s">
        <v>388</v>
      </c>
      <c r="G84" s="296" t="s">
        <v>394</v>
      </c>
      <c r="H84" s="296" t="s">
        <v>559</v>
      </c>
      <c r="I84" s="296" t="s">
        <v>40</v>
      </c>
      <c r="J84" s="293">
        <v>1074</v>
      </c>
      <c r="K84" s="324"/>
      <c r="M84" s="326"/>
      <c r="N84" s="347" t="s">
        <v>565</v>
      </c>
      <c r="O84" s="347"/>
      <c r="P84" s="347"/>
      <c r="Q84" s="294"/>
      <c r="R84" s="296" t="s">
        <v>388</v>
      </c>
      <c r="S84" s="296" t="s">
        <v>394</v>
      </c>
      <c r="T84" s="296" t="s">
        <v>564</v>
      </c>
      <c r="U84" s="296" t="s">
        <v>460</v>
      </c>
      <c r="V84" s="293">
        <v>0</v>
      </c>
    </row>
    <row r="85" spans="1:22" ht="25.5" customHeight="1" hidden="1">
      <c r="A85" s="326"/>
      <c r="B85" s="330" t="s">
        <v>525</v>
      </c>
      <c r="C85" s="330"/>
      <c r="D85" s="330"/>
      <c r="E85" s="294"/>
      <c r="F85" s="296" t="s">
        <v>388</v>
      </c>
      <c r="G85" s="296" t="s">
        <v>394</v>
      </c>
      <c r="H85" s="296" t="s">
        <v>559</v>
      </c>
      <c r="I85" s="296" t="s">
        <v>526</v>
      </c>
      <c r="J85" s="293">
        <v>173.1</v>
      </c>
      <c r="K85" s="324"/>
      <c r="M85" s="326"/>
      <c r="N85" s="347" t="s">
        <v>531</v>
      </c>
      <c r="O85" s="347"/>
      <c r="P85" s="347"/>
      <c r="Q85" s="294"/>
      <c r="R85" s="296" t="s">
        <v>388</v>
      </c>
      <c r="S85" s="296" t="s">
        <v>394</v>
      </c>
      <c r="T85" s="296" t="s">
        <v>559</v>
      </c>
      <c r="U85" s="296" t="s">
        <v>76</v>
      </c>
      <c r="V85" s="293">
        <v>4</v>
      </c>
    </row>
    <row r="86" spans="1:22" ht="25.5" customHeight="1" hidden="1">
      <c r="A86" s="338"/>
      <c r="B86" s="349" t="s">
        <v>566</v>
      </c>
      <c r="C86" s="349"/>
      <c r="D86" s="349"/>
      <c r="E86" s="337"/>
      <c r="F86" s="296" t="s">
        <v>388</v>
      </c>
      <c r="G86" s="296" t="s">
        <v>394</v>
      </c>
      <c r="H86" s="296" t="s">
        <v>567</v>
      </c>
      <c r="I86" s="296"/>
      <c r="J86" s="293">
        <f>J87</f>
        <v>271.6</v>
      </c>
      <c r="K86" s="324"/>
      <c r="M86" s="326"/>
      <c r="N86" s="347" t="s">
        <v>568</v>
      </c>
      <c r="O86" s="347"/>
      <c r="P86" s="347"/>
      <c r="Q86" s="294"/>
      <c r="R86" s="296" t="s">
        <v>388</v>
      </c>
      <c r="S86" s="296" t="s">
        <v>394</v>
      </c>
      <c r="T86" s="296" t="s">
        <v>569</v>
      </c>
      <c r="U86" s="296"/>
      <c r="V86" s="293">
        <f>V87</f>
        <v>100</v>
      </c>
    </row>
    <row r="87" spans="1:22" ht="25.5" customHeight="1" hidden="1">
      <c r="A87" s="338"/>
      <c r="B87" s="330" t="s">
        <v>570</v>
      </c>
      <c r="C87" s="330"/>
      <c r="D87" s="330"/>
      <c r="E87" s="294"/>
      <c r="F87" s="296" t="s">
        <v>388</v>
      </c>
      <c r="G87" s="296" t="s">
        <v>394</v>
      </c>
      <c r="H87" s="296" t="s">
        <v>571</v>
      </c>
      <c r="I87" s="296"/>
      <c r="J87" s="293">
        <f>J89</f>
        <v>271.6</v>
      </c>
      <c r="K87" s="324"/>
      <c r="M87" s="326"/>
      <c r="N87" s="347" t="s">
        <v>527</v>
      </c>
      <c r="O87" s="347"/>
      <c r="P87" s="347"/>
      <c r="Q87" s="294"/>
      <c r="R87" s="296" t="s">
        <v>388</v>
      </c>
      <c r="S87" s="296" t="s">
        <v>394</v>
      </c>
      <c r="T87" s="296" t="s">
        <v>569</v>
      </c>
      <c r="U87" s="296" t="s">
        <v>52</v>
      </c>
      <c r="V87" s="293">
        <v>100</v>
      </c>
    </row>
    <row r="88" spans="1:11" ht="25.5" customHeight="1" hidden="1">
      <c r="A88" s="338"/>
      <c r="B88" s="330" t="s">
        <v>572</v>
      </c>
      <c r="C88" s="330"/>
      <c r="D88" s="330"/>
      <c r="E88" s="294"/>
      <c r="F88" s="296" t="s">
        <v>388</v>
      </c>
      <c r="G88" s="296" t="s">
        <v>394</v>
      </c>
      <c r="H88" s="296" t="s">
        <v>573</v>
      </c>
      <c r="I88" s="296"/>
      <c r="J88" s="293" t="e">
        <f>#N/A</f>
        <v>#REF!</v>
      </c>
      <c r="K88" s="324"/>
    </row>
    <row r="89" spans="1:11" ht="25.5" customHeight="1" hidden="1">
      <c r="A89" s="338"/>
      <c r="B89" s="330" t="s">
        <v>574</v>
      </c>
      <c r="C89" s="330"/>
      <c r="D89" s="330"/>
      <c r="E89" s="294"/>
      <c r="F89" s="296" t="s">
        <v>388</v>
      </c>
      <c r="G89" s="296" t="s">
        <v>394</v>
      </c>
      <c r="H89" s="296" t="s">
        <v>571</v>
      </c>
      <c r="I89" s="296" t="s">
        <v>575</v>
      </c>
      <c r="J89" s="293">
        <v>271.6</v>
      </c>
      <c r="K89" s="324"/>
    </row>
    <row r="90" spans="1:11" ht="25.5" customHeight="1" hidden="1">
      <c r="A90" s="350"/>
      <c r="B90" s="330" t="s">
        <v>576</v>
      </c>
      <c r="C90" s="330"/>
      <c r="D90" s="330"/>
      <c r="E90" s="287"/>
      <c r="F90" s="296" t="s">
        <v>391</v>
      </c>
      <c r="G90" s="296" t="s">
        <v>398</v>
      </c>
      <c r="H90" s="296"/>
      <c r="I90" s="289"/>
      <c r="J90" s="286">
        <f aca="true" t="shared" si="1" ref="J90:J93">J91</f>
        <v>0</v>
      </c>
      <c r="K90" s="324"/>
    </row>
    <row r="91" spans="1:11" ht="25.5" customHeight="1" hidden="1">
      <c r="A91" s="350"/>
      <c r="B91" s="330" t="s">
        <v>577</v>
      </c>
      <c r="C91" s="330"/>
      <c r="D91" s="330"/>
      <c r="E91" s="287"/>
      <c r="F91" s="296" t="s">
        <v>391</v>
      </c>
      <c r="G91" s="296" t="s">
        <v>398</v>
      </c>
      <c r="H91" s="296" t="s">
        <v>578</v>
      </c>
      <c r="I91" s="296"/>
      <c r="J91" s="293">
        <f t="shared" si="1"/>
        <v>0</v>
      </c>
      <c r="K91" s="324"/>
    </row>
    <row r="92" spans="1:11" ht="25.5" customHeight="1" hidden="1">
      <c r="A92" s="350"/>
      <c r="B92" s="330" t="s">
        <v>579</v>
      </c>
      <c r="C92" s="330"/>
      <c r="D92" s="330"/>
      <c r="E92" s="287"/>
      <c r="F92" s="296" t="s">
        <v>391</v>
      </c>
      <c r="G92" s="296" t="s">
        <v>398</v>
      </c>
      <c r="H92" s="296" t="s">
        <v>580</v>
      </c>
      <c r="I92" s="296"/>
      <c r="J92" s="293">
        <f t="shared" si="1"/>
        <v>0</v>
      </c>
      <c r="K92" s="324"/>
    </row>
    <row r="93" spans="1:11" ht="25.5" customHeight="1" hidden="1">
      <c r="A93" s="350"/>
      <c r="B93" s="330" t="s">
        <v>581</v>
      </c>
      <c r="C93" s="330"/>
      <c r="D93" s="330"/>
      <c r="E93" s="287"/>
      <c r="F93" s="296" t="s">
        <v>391</v>
      </c>
      <c r="G93" s="296" t="s">
        <v>398</v>
      </c>
      <c r="H93" s="296" t="s">
        <v>580</v>
      </c>
      <c r="I93" s="296"/>
      <c r="J93" s="293">
        <f t="shared" si="1"/>
        <v>0</v>
      </c>
      <c r="K93" s="324"/>
    </row>
    <row r="94" spans="1:11" ht="25.5" customHeight="1" hidden="1">
      <c r="A94" s="350"/>
      <c r="B94" s="351" t="s">
        <v>582</v>
      </c>
      <c r="C94" s="351"/>
      <c r="D94" s="351"/>
      <c r="E94" s="287"/>
      <c r="F94" s="289" t="s">
        <v>399</v>
      </c>
      <c r="G94" s="289" t="s">
        <v>432</v>
      </c>
      <c r="H94" s="289"/>
      <c r="I94" s="296" t="s">
        <v>583</v>
      </c>
      <c r="J94" s="293">
        <v>0</v>
      </c>
      <c r="K94" s="324"/>
    </row>
    <row r="95" spans="1:11" ht="25.5" customHeight="1" hidden="1">
      <c r="A95" s="338"/>
      <c r="B95" s="45" t="s">
        <v>584</v>
      </c>
      <c r="C95" s="45"/>
      <c r="D95" s="45"/>
      <c r="E95" s="287"/>
      <c r="F95" s="296" t="s">
        <v>399</v>
      </c>
      <c r="G95" s="296" t="s">
        <v>388</v>
      </c>
      <c r="H95" s="296"/>
      <c r="I95" s="289"/>
      <c r="J95" s="286">
        <f>J99+J97</f>
        <v>0</v>
      </c>
      <c r="K95" s="324"/>
    </row>
    <row r="96" spans="1:11" ht="25.5" customHeight="1" hidden="1">
      <c r="A96" s="338"/>
      <c r="B96" s="330" t="s">
        <v>585</v>
      </c>
      <c r="C96" s="330"/>
      <c r="D96" s="330"/>
      <c r="E96" s="287"/>
      <c r="F96" s="296" t="s">
        <v>399</v>
      </c>
      <c r="G96" s="296" t="s">
        <v>388</v>
      </c>
      <c r="H96" s="296" t="s">
        <v>586</v>
      </c>
      <c r="I96" s="296"/>
      <c r="J96" s="293">
        <f aca="true" t="shared" si="2" ref="J96:J97">J97</f>
        <v>0</v>
      </c>
      <c r="K96" s="324"/>
    </row>
    <row r="97" spans="1:11" ht="25.5" customHeight="1" hidden="1">
      <c r="A97" s="338"/>
      <c r="B97" s="330" t="s">
        <v>581</v>
      </c>
      <c r="C97" s="330"/>
      <c r="D97" s="330"/>
      <c r="E97" s="287"/>
      <c r="F97" s="296" t="s">
        <v>399</v>
      </c>
      <c r="G97" s="296" t="s">
        <v>388</v>
      </c>
      <c r="H97" s="296" t="s">
        <v>586</v>
      </c>
      <c r="I97" s="296"/>
      <c r="J97" s="293">
        <f t="shared" si="2"/>
        <v>0</v>
      </c>
      <c r="K97" s="324"/>
    </row>
    <row r="98" spans="1:11" ht="25.5" customHeight="1" hidden="1">
      <c r="A98" s="338"/>
      <c r="B98" s="45" t="s">
        <v>587</v>
      </c>
      <c r="C98" s="45"/>
      <c r="D98" s="45"/>
      <c r="E98" s="294"/>
      <c r="F98" s="296" t="s">
        <v>399</v>
      </c>
      <c r="G98" s="296" t="s">
        <v>389</v>
      </c>
      <c r="H98" s="296"/>
      <c r="I98" s="296" t="s">
        <v>583</v>
      </c>
      <c r="J98" s="293">
        <v>0</v>
      </c>
      <c r="K98" s="324"/>
    </row>
    <row r="99" spans="1:11" ht="25.5" customHeight="1" hidden="1">
      <c r="A99" s="338"/>
      <c r="B99" s="330" t="s">
        <v>588</v>
      </c>
      <c r="C99" s="330"/>
      <c r="D99" s="330"/>
      <c r="E99" s="287"/>
      <c r="F99" s="296" t="s">
        <v>399</v>
      </c>
      <c r="G99" s="296" t="s">
        <v>389</v>
      </c>
      <c r="H99" s="296" t="s">
        <v>589</v>
      </c>
      <c r="I99" s="296"/>
      <c r="J99" s="293">
        <f>J100+J102</f>
        <v>0</v>
      </c>
      <c r="K99" s="324"/>
    </row>
    <row r="100" spans="1:11" ht="25.5" customHeight="1" hidden="1">
      <c r="A100" s="338"/>
      <c r="B100" s="330" t="s">
        <v>590</v>
      </c>
      <c r="C100" s="330"/>
      <c r="D100" s="330"/>
      <c r="E100" s="287"/>
      <c r="F100" s="296" t="s">
        <v>399</v>
      </c>
      <c r="G100" s="296" t="s">
        <v>389</v>
      </c>
      <c r="H100" s="296" t="s">
        <v>589</v>
      </c>
      <c r="I100" s="296"/>
      <c r="J100" s="293">
        <f>J101</f>
        <v>0</v>
      </c>
      <c r="K100" s="324"/>
    </row>
    <row r="101" spans="1:11" ht="25.5" customHeight="1" hidden="1">
      <c r="A101" s="338"/>
      <c r="B101" s="330" t="s">
        <v>591</v>
      </c>
      <c r="C101" s="330"/>
      <c r="D101" s="330"/>
      <c r="E101" s="287"/>
      <c r="F101" s="296" t="s">
        <v>399</v>
      </c>
      <c r="G101" s="296" t="s">
        <v>389</v>
      </c>
      <c r="H101" s="296" t="s">
        <v>592</v>
      </c>
      <c r="I101" s="296" t="s">
        <v>593</v>
      </c>
      <c r="J101" s="293">
        <v>0</v>
      </c>
      <c r="K101" s="324"/>
    </row>
    <row r="102" spans="1:11" ht="25.5" customHeight="1" hidden="1">
      <c r="A102" s="338"/>
      <c r="B102" s="330" t="s">
        <v>590</v>
      </c>
      <c r="C102" s="330"/>
      <c r="D102" s="330"/>
      <c r="E102" s="287"/>
      <c r="F102" s="296" t="s">
        <v>399</v>
      </c>
      <c r="G102" s="296" t="s">
        <v>389</v>
      </c>
      <c r="H102" s="296" t="s">
        <v>592</v>
      </c>
      <c r="I102" s="296"/>
      <c r="J102" s="293">
        <f>J103</f>
        <v>0</v>
      </c>
      <c r="K102" s="324"/>
    </row>
    <row r="103" spans="1:11" ht="25.5" customHeight="1" hidden="1">
      <c r="A103" s="338"/>
      <c r="B103" s="352" t="s">
        <v>594</v>
      </c>
      <c r="C103" s="352"/>
      <c r="D103" s="352"/>
      <c r="E103" s="326"/>
      <c r="F103" s="286">
        <v>10</v>
      </c>
      <c r="G103" s="289" t="s">
        <v>432</v>
      </c>
      <c r="H103" s="296"/>
      <c r="I103" s="296" t="s">
        <v>593</v>
      </c>
      <c r="J103" s="293">
        <v>0</v>
      </c>
      <c r="K103" s="324"/>
    </row>
    <row r="104" spans="1:11" ht="18" customHeight="1" hidden="1">
      <c r="A104" s="338"/>
      <c r="B104" s="329" t="s">
        <v>595</v>
      </c>
      <c r="C104" s="329"/>
      <c r="D104" s="329"/>
      <c r="E104" s="353"/>
      <c r="F104" s="354" t="s">
        <v>397</v>
      </c>
      <c r="G104" s="354" t="s">
        <v>395</v>
      </c>
      <c r="H104" s="296"/>
      <c r="I104" s="296"/>
      <c r="J104" s="293">
        <f>J105</f>
        <v>0</v>
      </c>
      <c r="K104" s="324"/>
    </row>
    <row r="105" spans="1:11" ht="18" customHeight="1" hidden="1">
      <c r="A105" s="338"/>
      <c r="B105" s="330" t="s">
        <v>596</v>
      </c>
      <c r="C105" s="330"/>
      <c r="D105" s="330"/>
      <c r="E105" s="287"/>
      <c r="F105" s="296" t="s">
        <v>397</v>
      </c>
      <c r="G105" s="296" t="s">
        <v>395</v>
      </c>
      <c r="H105" s="296" t="s">
        <v>589</v>
      </c>
      <c r="I105" s="296"/>
      <c r="J105" s="293">
        <f>J106+J108+J110</f>
        <v>0</v>
      </c>
      <c r="K105" s="324"/>
    </row>
    <row r="106" spans="1:11" ht="25.5" customHeight="1" hidden="1">
      <c r="A106" s="338"/>
      <c r="B106" s="330" t="s">
        <v>597</v>
      </c>
      <c r="C106" s="330"/>
      <c r="D106" s="330"/>
      <c r="E106" s="287"/>
      <c r="F106" s="296" t="s">
        <v>397</v>
      </c>
      <c r="G106" s="296" t="s">
        <v>395</v>
      </c>
      <c r="H106" s="296" t="s">
        <v>589</v>
      </c>
      <c r="I106" s="296"/>
      <c r="J106" s="293">
        <f>J107</f>
        <v>0</v>
      </c>
      <c r="K106" s="324"/>
    </row>
    <row r="107" spans="1:11" ht="38.25" customHeight="1" hidden="1">
      <c r="A107" s="338"/>
      <c r="B107" s="330" t="s">
        <v>598</v>
      </c>
      <c r="C107" s="330"/>
      <c r="D107" s="330"/>
      <c r="E107" s="287"/>
      <c r="F107" s="296" t="s">
        <v>397</v>
      </c>
      <c r="G107" s="296" t="s">
        <v>395</v>
      </c>
      <c r="H107" s="296" t="s">
        <v>592</v>
      </c>
      <c r="I107" s="296" t="s">
        <v>599</v>
      </c>
      <c r="J107" s="293">
        <v>0</v>
      </c>
      <c r="K107" s="324"/>
    </row>
    <row r="108" spans="1:11" ht="25.5" customHeight="1" hidden="1">
      <c r="A108" s="338"/>
      <c r="B108" s="330" t="s">
        <v>597</v>
      </c>
      <c r="C108" s="330"/>
      <c r="D108" s="330"/>
      <c r="E108" s="287"/>
      <c r="F108" s="296" t="s">
        <v>397</v>
      </c>
      <c r="G108" s="296" t="s">
        <v>395</v>
      </c>
      <c r="H108" s="296" t="s">
        <v>592</v>
      </c>
      <c r="I108" s="296"/>
      <c r="J108" s="293">
        <f>J109</f>
        <v>0</v>
      </c>
      <c r="K108" s="324"/>
    </row>
    <row r="109" spans="1:11" ht="36" customHeight="1" hidden="1">
      <c r="A109" s="338"/>
      <c r="B109" s="330" t="s">
        <v>600</v>
      </c>
      <c r="C109" s="330"/>
      <c r="D109" s="330"/>
      <c r="E109" s="287"/>
      <c r="F109" s="296" t="s">
        <v>397</v>
      </c>
      <c r="G109" s="296" t="s">
        <v>395</v>
      </c>
      <c r="H109" s="296" t="s">
        <v>601</v>
      </c>
      <c r="I109" s="296" t="s">
        <v>599</v>
      </c>
      <c r="J109" s="293">
        <v>0</v>
      </c>
      <c r="K109" s="324"/>
    </row>
    <row r="110" spans="1:11" ht="0.75" customHeight="1">
      <c r="A110" s="338"/>
      <c r="B110" s="330" t="s">
        <v>602</v>
      </c>
      <c r="C110" s="330"/>
      <c r="D110" s="330"/>
      <c r="E110" s="287"/>
      <c r="F110" s="296" t="s">
        <v>397</v>
      </c>
      <c r="G110" s="296" t="s">
        <v>395</v>
      </c>
      <c r="H110" s="296" t="s">
        <v>603</v>
      </c>
      <c r="I110" s="296"/>
      <c r="J110" s="293">
        <f aca="true" t="shared" si="3" ref="J110:J112">J111</f>
        <v>0</v>
      </c>
      <c r="K110" s="324"/>
    </row>
    <row r="111" spans="1:11" ht="21" customHeight="1" hidden="1">
      <c r="A111" s="338"/>
      <c r="B111" s="330" t="s">
        <v>604</v>
      </c>
      <c r="C111" s="330"/>
      <c r="D111" s="330"/>
      <c r="E111" s="287"/>
      <c r="F111" s="296" t="s">
        <v>397</v>
      </c>
      <c r="G111" s="296" t="s">
        <v>395</v>
      </c>
      <c r="H111" s="296" t="s">
        <v>605</v>
      </c>
      <c r="I111" s="296"/>
      <c r="J111" s="293">
        <f t="shared" si="3"/>
        <v>0</v>
      </c>
      <c r="K111" s="324"/>
    </row>
    <row r="112" spans="1:11" ht="24.75" customHeight="1" hidden="1">
      <c r="A112" s="338"/>
      <c r="B112" s="330" t="s">
        <v>581</v>
      </c>
      <c r="C112" s="330"/>
      <c r="D112" s="330"/>
      <c r="E112" s="287"/>
      <c r="F112" s="296" t="s">
        <v>397</v>
      </c>
      <c r="G112" s="296" t="s">
        <v>395</v>
      </c>
      <c r="H112" s="296" t="s">
        <v>605</v>
      </c>
      <c r="I112" s="296"/>
      <c r="J112" s="293">
        <f t="shared" si="3"/>
        <v>0</v>
      </c>
      <c r="K112" s="324"/>
    </row>
    <row r="113" spans="1:11" ht="34.5" customHeight="1" hidden="1">
      <c r="A113" s="338"/>
      <c r="B113" s="355" t="s">
        <v>606</v>
      </c>
      <c r="C113" s="355"/>
      <c r="D113" s="355"/>
      <c r="E113" s="287"/>
      <c r="F113" s="289" t="s">
        <v>399</v>
      </c>
      <c r="G113" s="289"/>
      <c r="H113" s="289"/>
      <c r="I113" s="296" t="s">
        <v>583</v>
      </c>
      <c r="J113" s="293">
        <v>0</v>
      </c>
      <c r="K113" s="324"/>
    </row>
    <row r="114" spans="1:11" ht="28.5" customHeight="1" hidden="1">
      <c r="A114" s="338"/>
      <c r="B114" s="329" t="s">
        <v>607</v>
      </c>
      <c r="C114" s="329"/>
      <c r="D114" s="329"/>
      <c r="E114" s="287"/>
      <c r="F114" s="289" t="s">
        <v>399</v>
      </c>
      <c r="G114" s="289" t="s">
        <v>389</v>
      </c>
      <c r="H114" s="289"/>
      <c r="I114" s="289"/>
      <c r="J114" s="286">
        <f>J115</f>
        <v>0</v>
      </c>
      <c r="K114" s="324"/>
    </row>
    <row r="115" spans="1:11" ht="34.5" customHeight="1" hidden="1">
      <c r="A115" s="338"/>
      <c r="B115" s="330" t="s">
        <v>608</v>
      </c>
      <c r="C115" s="330"/>
      <c r="D115" s="330"/>
      <c r="E115" s="287"/>
      <c r="F115" s="296" t="s">
        <v>399</v>
      </c>
      <c r="G115" s="296" t="s">
        <v>389</v>
      </c>
      <c r="H115" s="296" t="s">
        <v>589</v>
      </c>
      <c r="I115" s="289"/>
      <c r="J115" s="286">
        <f>J117+J119</f>
        <v>0</v>
      </c>
      <c r="K115" s="324"/>
    </row>
    <row r="116" spans="1:11" ht="27" customHeight="1" hidden="1">
      <c r="A116" s="338"/>
      <c r="B116" s="330" t="s">
        <v>609</v>
      </c>
      <c r="C116" s="330"/>
      <c r="D116" s="330"/>
      <c r="E116" s="287"/>
      <c r="F116" s="296" t="s">
        <v>399</v>
      </c>
      <c r="G116" s="296" t="s">
        <v>389</v>
      </c>
      <c r="H116" s="296" t="s">
        <v>589</v>
      </c>
      <c r="I116" s="296"/>
      <c r="J116" s="293">
        <f>J117</f>
        <v>0</v>
      </c>
      <c r="K116" s="324"/>
    </row>
    <row r="117" spans="1:11" ht="15" customHeight="1" hidden="1">
      <c r="A117" s="338"/>
      <c r="B117" s="330" t="s">
        <v>610</v>
      </c>
      <c r="C117" s="330"/>
      <c r="D117" s="330"/>
      <c r="E117" s="287"/>
      <c r="F117" s="296" t="s">
        <v>399</v>
      </c>
      <c r="G117" s="296" t="s">
        <v>389</v>
      </c>
      <c r="H117" s="296" t="s">
        <v>592</v>
      </c>
      <c r="I117" s="296" t="s">
        <v>611</v>
      </c>
      <c r="J117" s="293">
        <v>0</v>
      </c>
      <c r="K117" s="324"/>
    </row>
    <row r="118" spans="1:11" ht="18" customHeight="1" hidden="1">
      <c r="A118" s="338"/>
      <c r="B118" s="330" t="s">
        <v>609</v>
      </c>
      <c r="C118" s="330"/>
      <c r="D118" s="330"/>
      <c r="E118" s="287"/>
      <c r="F118" s="296" t="s">
        <v>399</v>
      </c>
      <c r="G118" s="296" t="s">
        <v>389</v>
      </c>
      <c r="H118" s="296" t="s">
        <v>592</v>
      </c>
      <c r="I118" s="296"/>
      <c r="J118" s="293">
        <f>J119</f>
        <v>0</v>
      </c>
      <c r="K118" s="324"/>
    </row>
    <row r="119" spans="1:11" ht="24" customHeight="1" hidden="1">
      <c r="A119" s="338"/>
      <c r="B119" s="327" t="s">
        <v>594</v>
      </c>
      <c r="C119" s="327"/>
      <c r="D119" s="327"/>
      <c r="E119" s="294"/>
      <c r="F119" s="289" t="s">
        <v>397</v>
      </c>
      <c r="G119" s="289" t="s">
        <v>432</v>
      </c>
      <c r="H119" s="296"/>
      <c r="I119" s="296" t="s">
        <v>611</v>
      </c>
      <c r="J119" s="293">
        <v>0</v>
      </c>
      <c r="K119" s="324"/>
    </row>
    <row r="120" spans="1:11" ht="19.5" customHeight="1">
      <c r="A120" s="338"/>
      <c r="B120" s="356" t="s">
        <v>560</v>
      </c>
      <c r="C120" s="357"/>
      <c r="D120" s="358"/>
      <c r="E120" s="294"/>
      <c r="F120" s="289" t="s">
        <v>388</v>
      </c>
      <c r="G120" s="289" t="s">
        <v>394</v>
      </c>
      <c r="H120" s="296"/>
      <c r="I120" s="296"/>
      <c r="J120" s="328">
        <v>419.4</v>
      </c>
      <c r="K120" s="324"/>
    </row>
    <row r="121" spans="1:11" ht="0.75" customHeight="1" hidden="1">
      <c r="A121" s="326"/>
      <c r="B121" s="330" t="s">
        <v>561</v>
      </c>
      <c r="C121" s="330"/>
      <c r="D121" s="330"/>
      <c r="E121" s="294"/>
      <c r="F121" s="296" t="s">
        <v>388</v>
      </c>
      <c r="G121" s="296" t="s">
        <v>394</v>
      </c>
      <c r="H121" s="296" t="s">
        <v>562</v>
      </c>
      <c r="I121" s="296"/>
      <c r="J121" s="328">
        <f>J122</f>
        <v>1281.1</v>
      </c>
      <c r="K121" s="324"/>
    </row>
    <row r="122" spans="1:11" ht="24" customHeight="1" hidden="1">
      <c r="A122" s="326"/>
      <c r="B122" s="330" t="s">
        <v>523</v>
      </c>
      <c r="C122" s="330"/>
      <c r="D122" s="330"/>
      <c r="E122" s="294"/>
      <c r="F122" s="296" t="s">
        <v>388</v>
      </c>
      <c r="G122" s="296" t="s">
        <v>394</v>
      </c>
      <c r="H122" s="296" t="s">
        <v>559</v>
      </c>
      <c r="I122" s="296"/>
      <c r="J122" s="328">
        <f>J123+J124+J125+J127+J128</f>
        <v>1281.1</v>
      </c>
      <c r="K122" s="324"/>
    </row>
    <row r="123" spans="1:11" ht="24" customHeight="1" hidden="1">
      <c r="A123" s="326"/>
      <c r="B123" s="330" t="s">
        <v>520</v>
      </c>
      <c r="C123" s="330"/>
      <c r="D123" s="330"/>
      <c r="E123" s="294"/>
      <c r="F123" s="296" t="s">
        <v>388</v>
      </c>
      <c r="G123" s="296" t="s">
        <v>394</v>
      </c>
      <c r="H123" s="296" t="s">
        <v>559</v>
      </c>
      <c r="I123" s="296" t="s">
        <v>40</v>
      </c>
      <c r="J123" s="328">
        <v>1074</v>
      </c>
      <c r="K123" s="324"/>
    </row>
    <row r="124" spans="1:11" ht="24" customHeight="1" hidden="1">
      <c r="A124" s="326"/>
      <c r="B124" s="330" t="s">
        <v>525</v>
      </c>
      <c r="C124" s="330"/>
      <c r="D124" s="330"/>
      <c r="E124" s="294"/>
      <c r="F124" s="296" t="s">
        <v>388</v>
      </c>
      <c r="G124" s="296" t="s">
        <v>394</v>
      </c>
      <c r="H124" s="296" t="s">
        <v>559</v>
      </c>
      <c r="I124" s="296" t="s">
        <v>526</v>
      </c>
      <c r="J124" s="328">
        <v>173.1</v>
      </c>
      <c r="K124" s="324"/>
    </row>
    <row r="125" spans="1:21" ht="24" customHeight="1" hidden="1">
      <c r="A125" s="326"/>
      <c r="B125" s="330" t="s">
        <v>527</v>
      </c>
      <c r="C125" s="330"/>
      <c r="D125" s="330"/>
      <c r="E125" s="294"/>
      <c r="F125" s="296" t="s">
        <v>388</v>
      </c>
      <c r="G125" s="296" t="s">
        <v>394</v>
      </c>
      <c r="H125" s="296" t="s">
        <v>559</v>
      </c>
      <c r="I125" s="296" t="s">
        <v>52</v>
      </c>
      <c r="J125" s="328">
        <v>22.7</v>
      </c>
      <c r="K125" s="324"/>
      <c r="L125" s="306"/>
      <c r="M125" s="359"/>
      <c r="N125" s="359"/>
      <c r="O125" s="359"/>
      <c r="P125" s="333"/>
      <c r="Q125" s="334"/>
      <c r="R125" s="334"/>
      <c r="S125" s="334"/>
      <c r="T125" s="334"/>
      <c r="U125" s="335"/>
    </row>
    <row r="126" spans="1:21" ht="24" customHeight="1" hidden="1">
      <c r="A126" s="326"/>
      <c r="B126" s="330" t="s">
        <v>529</v>
      </c>
      <c r="C126" s="330"/>
      <c r="D126" s="330"/>
      <c r="E126" s="294"/>
      <c r="F126" s="296" t="s">
        <v>388</v>
      </c>
      <c r="G126" s="296" t="s">
        <v>394</v>
      </c>
      <c r="H126" s="296" t="s">
        <v>559</v>
      </c>
      <c r="I126" s="296" t="s">
        <v>530</v>
      </c>
      <c r="J126" s="328">
        <f>J127+J128</f>
        <v>11.3</v>
      </c>
      <c r="K126" s="324"/>
      <c r="L126" s="306"/>
      <c r="M126" s="332"/>
      <c r="N126" s="332"/>
      <c r="O126" s="332"/>
      <c r="P126" s="333"/>
      <c r="Q126" s="334"/>
      <c r="R126" s="334"/>
      <c r="S126" s="334"/>
      <c r="T126" s="334"/>
      <c r="U126" s="335"/>
    </row>
    <row r="127" spans="1:21" ht="0.75" customHeight="1" hidden="1">
      <c r="A127" s="326"/>
      <c r="B127" s="330" t="s">
        <v>528</v>
      </c>
      <c r="C127" s="330"/>
      <c r="D127" s="330"/>
      <c r="E127" s="294"/>
      <c r="F127" s="296" t="s">
        <v>388</v>
      </c>
      <c r="G127" s="296" t="s">
        <v>394</v>
      </c>
      <c r="H127" s="296" t="s">
        <v>559</v>
      </c>
      <c r="I127" s="296" t="s">
        <v>73</v>
      </c>
      <c r="J127" s="328">
        <v>7.3</v>
      </c>
      <c r="K127" s="324"/>
      <c r="L127" s="306"/>
      <c r="M127" s="332"/>
      <c r="N127" s="332"/>
      <c r="O127" s="332"/>
      <c r="P127" s="333"/>
      <c r="Q127" s="334"/>
      <c r="R127" s="334"/>
      <c r="S127" s="334"/>
      <c r="T127" s="334"/>
      <c r="U127" s="335"/>
    </row>
    <row r="128" spans="1:21" ht="24" customHeight="1" hidden="1">
      <c r="A128" s="326"/>
      <c r="B128" s="330" t="s">
        <v>531</v>
      </c>
      <c r="C128" s="330"/>
      <c r="D128" s="330"/>
      <c r="E128" s="294"/>
      <c r="F128" s="296" t="s">
        <v>388</v>
      </c>
      <c r="G128" s="296" t="s">
        <v>394</v>
      </c>
      <c r="H128" s="296" t="s">
        <v>559</v>
      </c>
      <c r="I128" s="296" t="s">
        <v>76</v>
      </c>
      <c r="J128" s="328">
        <v>4</v>
      </c>
      <c r="K128" s="324"/>
      <c r="L128" s="306"/>
      <c r="M128" s="332"/>
      <c r="N128" s="332"/>
      <c r="O128" s="332"/>
      <c r="P128" s="333"/>
      <c r="Q128" s="334"/>
      <c r="R128" s="334"/>
      <c r="S128" s="334"/>
      <c r="T128" s="334"/>
      <c r="U128" s="335"/>
    </row>
    <row r="129" spans="1:21" ht="39.75" customHeight="1" hidden="1">
      <c r="A129" s="326"/>
      <c r="B129" s="330" t="s">
        <v>568</v>
      </c>
      <c r="C129" s="330"/>
      <c r="D129" s="330"/>
      <c r="E129" s="294"/>
      <c r="F129" s="296" t="s">
        <v>388</v>
      </c>
      <c r="G129" s="296" t="s">
        <v>394</v>
      </c>
      <c r="H129" s="296" t="s">
        <v>569</v>
      </c>
      <c r="I129" s="296"/>
      <c r="J129" s="328">
        <f>J130</f>
        <v>100</v>
      </c>
      <c r="K129" s="324"/>
      <c r="L129" s="306"/>
      <c r="M129" s="332"/>
      <c r="N129" s="332"/>
      <c r="O129" s="332"/>
      <c r="P129" s="333"/>
      <c r="Q129" s="334"/>
      <c r="R129" s="334"/>
      <c r="S129" s="334"/>
      <c r="T129" s="334"/>
      <c r="U129" s="335"/>
    </row>
    <row r="130" spans="1:21" ht="24" customHeight="1" hidden="1">
      <c r="A130" s="326"/>
      <c r="B130" s="330" t="s">
        <v>527</v>
      </c>
      <c r="C130" s="330"/>
      <c r="D130" s="330"/>
      <c r="E130" s="294"/>
      <c r="F130" s="296" t="s">
        <v>388</v>
      </c>
      <c r="G130" s="296" t="s">
        <v>394</v>
      </c>
      <c r="H130" s="296" t="s">
        <v>569</v>
      </c>
      <c r="I130" s="296" t="s">
        <v>52</v>
      </c>
      <c r="J130" s="328">
        <v>100</v>
      </c>
      <c r="K130" s="324"/>
      <c r="L130" s="306"/>
      <c r="M130" s="332"/>
      <c r="N130" s="332"/>
      <c r="O130" s="332"/>
      <c r="P130" s="333"/>
      <c r="Q130" s="334"/>
      <c r="R130" s="334"/>
      <c r="S130" s="334"/>
      <c r="T130" s="334"/>
      <c r="U130" s="335"/>
    </row>
    <row r="131" spans="1:21" ht="41.25" customHeight="1" hidden="1">
      <c r="A131" s="338"/>
      <c r="B131" s="349" t="s">
        <v>566</v>
      </c>
      <c r="C131" s="349"/>
      <c r="D131" s="349"/>
      <c r="E131" s="337"/>
      <c r="F131" s="296" t="s">
        <v>388</v>
      </c>
      <c r="G131" s="296" t="s">
        <v>394</v>
      </c>
      <c r="H131" s="296" t="s">
        <v>567</v>
      </c>
      <c r="I131" s="296"/>
      <c r="J131" s="328">
        <f>J132+J134</f>
        <v>310.4</v>
      </c>
      <c r="K131" s="324"/>
      <c r="L131" s="306"/>
      <c r="M131" s="332"/>
      <c r="N131" s="332"/>
      <c r="O131" s="332"/>
      <c r="P131" s="333"/>
      <c r="Q131" s="334"/>
      <c r="R131" s="334"/>
      <c r="S131" s="334"/>
      <c r="T131" s="334"/>
      <c r="U131" s="335"/>
    </row>
    <row r="132" spans="1:21" ht="33.75" customHeight="1" hidden="1">
      <c r="A132" s="338"/>
      <c r="B132" s="330" t="s">
        <v>570</v>
      </c>
      <c r="C132" s="330"/>
      <c r="D132" s="330"/>
      <c r="E132" s="294"/>
      <c r="F132" s="296" t="s">
        <v>388</v>
      </c>
      <c r="G132" s="296" t="s">
        <v>394</v>
      </c>
      <c r="H132" s="296" t="s">
        <v>571</v>
      </c>
      <c r="I132" s="296"/>
      <c r="J132" s="328">
        <f>J133</f>
        <v>271.6</v>
      </c>
      <c r="K132" s="324"/>
      <c r="L132" s="306"/>
      <c r="M132" s="332"/>
      <c r="N132" s="332"/>
      <c r="O132" s="332"/>
      <c r="P132" s="333"/>
      <c r="Q132" s="334"/>
      <c r="R132" s="334"/>
      <c r="S132" s="334"/>
      <c r="T132" s="334"/>
      <c r="U132" s="335"/>
    </row>
    <row r="133" spans="1:21" ht="24" customHeight="1" hidden="1">
      <c r="A133" s="338"/>
      <c r="B133" s="330" t="s">
        <v>574</v>
      </c>
      <c r="C133" s="330"/>
      <c r="D133" s="330"/>
      <c r="E133" s="294"/>
      <c r="F133" s="296" t="s">
        <v>388</v>
      </c>
      <c r="G133" s="296" t="s">
        <v>394</v>
      </c>
      <c r="H133" s="296" t="s">
        <v>571</v>
      </c>
      <c r="I133" s="296" t="s">
        <v>575</v>
      </c>
      <c r="J133" s="328">
        <v>271.6</v>
      </c>
      <c r="K133" s="324"/>
      <c r="L133" s="306"/>
      <c r="M133" s="332"/>
      <c r="N133" s="332"/>
      <c r="O133" s="332"/>
      <c r="P133" s="333"/>
      <c r="Q133" s="334"/>
      <c r="R133" s="334"/>
      <c r="S133" s="334"/>
      <c r="T133" s="334"/>
      <c r="U133" s="335"/>
    </row>
    <row r="134" spans="1:21" ht="34.5" customHeight="1" hidden="1">
      <c r="A134" s="326"/>
      <c r="B134" s="330" t="s">
        <v>612</v>
      </c>
      <c r="C134" s="330"/>
      <c r="D134" s="330"/>
      <c r="E134" s="294"/>
      <c r="F134" s="296" t="s">
        <v>388</v>
      </c>
      <c r="G134" s="296" t="s">
        <v>394</v>
      </c>
      <c r="H134" s="296" t="s">
        <v>613</v>
      </c>
      <c r="I134" s="296"/>
      <c r="J134" s="328">
        <f>J135+J136</f>
        <v>38.8</v>
      </c>
      <c r="K134" s="324"/>
      <c r="L134" s="306"/>
      <c r="M134" s="332"/>
      <c r="N134" s="332"/>
      <c r="O134" s="332"/>
      <c r="P134" s="333"/>
      <c r="Q134" s="334"/>
      <c r="R134" s="334"/>
      <c r="S134" s="334"/>
      <c r="T134" s="334"/>
      <c r="U134" s="335"/>
    </row>
    <row r="135" spans="1:21" ht="24" customHeight="1" hidden="1">
      <c r="A135" s="326"/>
      <c r="B135" s="330" t="s">
        <v>525</v>
      </c>
      <c r="C135" s="330"/>
      <c r="D135" s="330"/>
      <c r="E135" s="294"/>
      <c r="F135" s="296" t="s">
        <v>388</v>
      </c>
      <c r="G135" s="296" t="s">
        <v>394</v>
      </c>
      <c r="H135" s="296" t="s">
        <v>613</v>
      </c>
      <c r="I135" s="296" t="s">
        <v>526</v>
      </c>
      <c r="J135" s="328">
        <v>30</v>
      </c>
      <c r="K135" s="324"/>
      <c r="L135" s="306"/>
      <c r="M135" s="332"/>
      <c r="N135" s="332"/>
      <c r="O135" s="332"/>
      <c r="P135" s="333"/>
      <c r="Q135" s="334"/>
      <c r="R135" s="334"/>
      <c r="S135" s="334"/>
      <c r="T135" s="334"/>
      <c r="U135" s="335"/>
    </row>
    <row r="136" spans="1:21" ht="50.25" customHeight="1" hidden="1">
      <c r="A136" s="326"/>
      <c r="B136" s="330" t="s">
        <v>527</v>
      </c>
      <c r="C136" s="330"/>
      <c r="D136" s="330"/>
      <c r="E136" s="294"/>
      <c r="F136" s="296" t="s">
        <v>388</v>
      </c>
      <c r="G136" s="296" t="s">
        <v>394</v>
      </c>
      <c r="H136" s="296" t="s">
        <v>613</v>
      </c>
      <c r="I136" s="296" t="s">
        <v>52</v>
      </c>
      <c r="J136" s="328">
        <v>8.8</v>
      </c>
      <c r="K136" s="324"/>
      <c r="L136" s="306"/>
      <c r="M136" s="332"/>
      <c r="N136" s="332"/>
      <c r="O136" s="332"/>
      <c r="P136" s="333"/>
      <c r="Q136" s="334"/>
      <c r="R136" s="334"/>
      <c r="S136" s="334"/>
      <c r="T136" s="334"/>
      <c r="U136" s="335"/>
    </row>
    <row r="137" spans="1:21" ht="34.5" customHeight="1" hidden="1">
      <c r="A137" s="326"/>
      <c r="B137" s="330" t="s">
        <v>614</v>
      </c>
      <c r="C137" s="330"/>
      <c r="D137" s="330"/>
      <c r="E137" s="294"/>
      <c r="F137" s="296" t="s">
        <v>388</v>
      </c>
      <c r="G137" s="296" t="s">
        <v>394</v>
      </c>
      <c r="H137" s="296" t="s">
        <v>615</v>
      </c>
      <c r="I137" s="296"/>
      <c r="J137" s="328">
        <f>J138</f>
        <v>50</v>
      </c>
      <c r="K137" s="324"/>
      <c r="L137" s="306"/>
      <c r="M137" s="332"/>
      <c r="N137" s="332"/>
      <c r="O137" s="332"/>
      <c r="P137" s="333"/>
      <c r="Q137" s="334"/>
      <c r="R137" s="334"/>
      <c r="S137" s="334"/>
      <c r="T137" s="334"/>
      <c r="U137" s="335"/>
    </row>
    <row r="138" spans="1:21" ht="34.5" customHeight="1" hidden="1">
      <c r="A138" s="326"/>
      <c r="B138" s="330" t="s">
        <v>527</v>
      </c>
      <c r="C138" s="330"/>
      <c r="D138" s="330"/>
      <c r="E138" s="294"/>
      <c r="F138" s="296" t="s">
        <v>388</v>
      </c>
      <c r="G138" s="296" t="s">
        <v>394</v>
      </c>
      <c r="H138" s="296" t="s">
        <v>615</v>
      </c>
      <c r="I138" s="296" t="s">
        <v>52</v>
      </c>
      <c r="J138" s="328">
        <v>50</v>
      </c>
      <c r="K138" s="324"/>
      <c r="L138" s="306"/>
      <c r="M138" s="332"/>
      <c r="N138" s="332"/>
      <c r="O138" s="332"/>
      <c r="P138" s="333"/>
      <c r="Q138" s="334"/>
      <c r="R138" s="334"/>
      <c r="S138" s="334"/>
      <c r="T138" s="334"/>
      <c r="U138" s="335"/>
    </row>
    <row r="139" spans="1:21" ht="34.5" customHeight="1" hidden="1">
      <c r="A139" s="326"/>
      <c r="B139" s="330" t="s">
        <v>616</v>
      </c>
      <c r="C139" s="330"/>
      <c r="D139" s="330"/>
      <c r="E139" s="294"/>
      <c r="F139" s="296" t="s">
        <v>388</v>
      </c>
      <c r="G139" s="296" t="s">
        <v>394</v>
      </c>
      <c r="H139" s="296" t="s">
        <v>617</v>
      </c>
      <c r="I139" s="296"/>
      <c r="J139" s="328">
        <f>J140</f>
        <v>785</v>
      </c>
      <c r="K139" s="324"/>
      <c r="L139" s="306"/>
      <c r="M139" s="332"/>
      <c r="N139" s="332"/>
      <c r="O139" s="332"/>
      <c r="P139" s="333"/>
      <c r="Q139" s="334"/>
      <c r="R139" s="334"/>
      <c r="S139" s="334"/>
      <c r="T139" s="334"/>
      <c r="U139" s="335"/>
    </row>
    <row r="140" spans="1:11" ht="34.5" customHeight="1" hidden="1">
      <c r="A140" s="326"/>
      <c r="B140" s="330" t="s">
        <v>618</v>
      </c>
      <c r="C140" s="330"/>
      <c r="D140" s="330"/>
      <c r="E140" s="294"/>
      <c r="F140" s="296" t="s">
        <v>388</v>
      </c>
      <c r="G140" s="296" t="s">
        <v>394</v>
      </c>
      <c r="H140" s="296" t="s">
        <v>619</v>
      </c>
      <c r="I140" s="296"/>
      <c r="J140" s="328">
        <f>J142+J141+J143+J145+J146</f>
        <v>785</v>
      </c>
      <c r="K140" s="324"/>
    </row>
    <row r="141" spans="1:11" ht="34.5" customHeight="1" hidden="1">
      <c r="A141" s="326"/>
      <c r="B141" s="330" t="s">
        <v>620</v>
      </c>
      <c r="C141" s="330"/>
      <c r="D141" s="330"/>
      <c r="E141" s="294"/>
      <c r="F141" s="296" t="s">
        <v>388</v>
      </c>
      <c r="G141" s="296" t="s">
        <v>394</v>
      </c>
      <c r="H141" s="296" t="s">
        <v>619</v>
      </c>
      <c r="I141" s="296" t="s">
        <v>621</v>
      </c>
      <c r="J141" s="328">
        <v>621</v>
      </c>
      <c r="K141" s="324"/>
    </row>
    <row r="142" spans="1:11" ht="34.5" customHeight="1" hidden="1">
      <c r="A142" s="326"/>
      <c r="B142" s="330" t="s">
        <v>525</v>
      </c>
      <c r="C142" s="330"/>
      <c r="D142" s="330"/>
      <c r="E142" s="294"/>
      <c r="F142" s="296" t="s">
        <v>388</v>
      </c>
      <c r="G142" s="296" t="s">
        <v>394</v>
      </c>
      <c r="H142" s="296" t="s">
        <v>619</v>
      </c>
      <c r="I142" s="296" t="s">
        <v>526</v>
      </c>
      <c r="J142" s="328">
        <v>141.2</v>
      </c>
      <c r="K142" s="324"/>
    </row>
    <row r="143" spans="1:11" ht="0.75" customHeight="1" hidden="1">
      <c r="A143" s="326"/>
      <c r="B143" s="330" t="s">
        <v>527</v>
      </c>
      <c r="C143" s="330"/>
      <c r="D143" s="330"/>
      <c r="E143" s="294"/>
      <c r="F143" s="296" t="s">
        <v>388</v>
      </c>
      <c r="G143" s="296" t="s">
        <v>394</v>
      </c>
      <c r="H143" s="296" t="s">
        <v>619</v>
      </c>
      <c r="I143" s="296" t="s">
        <v>52</v>
      </c>
      <c r="J143" s="328">
        <v>18.8</v>
      </c>
      <c r="K143" s="324"/>
    </row>
    <row r="144" spans="1:11" ht="34.5" customHeight="1" hidden="1">
      <c r="A144" s="326"/>
      <c r="B144" s="330" t="s">
        <v>529</v>
      </c>
      <c r="C144" s="330"/>
      <c r="D144" s="330"/>
      <c r="E144" s="294"/>
      <c r="F144" s="296" t="s">
        <v>388</v>
      </c>
      <c r="G144" s="296" t="s">
        <v>394</v>
      </c>
      <c r="H144" s="296" t="s">
        <v>619</v>
      </c>
      <c r="I144" s="296" t="s">
        <v>530</v>
      </c>
      <c r="J144" s="328">
        <f>J145+J146</f>
        <v>4</v>
      </c>
      <c r="K144" s="324"/>
    </row>
    <row r="145" spans="1:11" ht="34.5" customHeight="1" hidden="1">
      <c r="A145" s="326"/>
      <c r="B145" s="330" t="s">
        <v>528</v>
      </c>
      <c r="C145" s="330"/>
      <c r="D145" s="330"/>
      <c r="E145" s="337"/>
      <c r="F145" s="296" t="s">
        <v>388</v>
      </c>
      <c r="G145" s="296" t="s">
        <v>394</v>
      </c>
      <c r="H145" s="296" t="s">
        <v>619</v>
      </c>
      <c r="I145" s="296" t="s">
        <v>73</v>
      </c>
      <c r="J145" s="328">
        <v>0</v>
      </c>
      <c r="K145" s="324"/>
    </row>
    <row r="146" spans="1:11" ht="34.5" customHeight="1" hidden="1">
      <c r="A146" s="326"/>
      <c r="B146" s="330" t="s">
        <v>531</v>
      </c>
      <c r="C146" s="330"/>
      <c r="D146" s="330"/>
      <c r="E146" s="337"/>
      <c r="F146" s="296" t="s">
        <v>388</v>
      </c>
      <c r="G146" s="296" t="s">
        <v>394</v>
      </c>
      <c r="H146" s="296" t="s">
        <v>619</v>
      </c>
      <c r="I146" s="296" t="s">
        <v>76</v>
      </c>
      <c r="J146" s="328">
        <v>4</v>
      </c>
      <c r="K146" s="324"/>
    </row>
    <row r="147" spans="1:11" ht="34.5" customHeight="1" hidden="1">
      <c r="A147" s="326"/>
      <c r="B147" s="349" t="s">
        <v>566</v>
      </c>
      <c r="C147" s="349"/>
      <c r="D147" s="349"/>
      <c r="E147" s="337"/>
      <c r="F147" s="296" t="s">
        <v>388</v>
      </c>
      <c r="G147" s="296" t="s">
        <v>394</v>
      </c>
      <c r="H147" s="296" t="s">
        <v>622</v>
      </c>
      <c r="I147" s="296"/>
      <c r="J147" s="328">
        <f>J134</f>
        <v>38.8</v>
      </c>
      <c r="K147" s="324"/>
    </row>
    <row r="148" spans="1:11" ht="34.5" customHeight="1" hidden="1">
      <c r="A148" s="326"/>
      <c r="B148" s="330" t="s">
        <v>614</v>
      </c>
      <c r="C148" s="330"/>
      <c r="D148" s="330"/>
      <c r="E148" s="294"/>
      <c r="F148" s="296" t="s">
        <v>388</v>
      </c>
      <c r="G148" s="296" t="s">
        <v>394</v>
      </c>
      <c r="H148" s="296" t="s">
        <v>615</v>
      </c>
      <c r="I148" s="296"/>
      <c r="J148" s="328">
        <f>J149</f>
        <v>50</v>
      </c>
      <c r="K148" s="324"/>
    </row>
    <row r="149" spans="1:11" ht="34.5" customHeight="1" hidden="1">
      <c r="A149" s="326"/>
      <c r="B149" s="330" t="s">
        <v>527</v>
      </c>
      <c r="C149" s="330"/>
      <c r="D149" s="330"/>
      <c r="E149" s="294"/>
      <c r="F149" s="296" t="s">
        <v>388</v>
      </c>
      <c r="G149" s="296" t="s">
        <v>394</v>
      </c>
      <c r="H149" s="296" t="s">
        <v>615</v>
      </c>
      <c r="I149" s="296" t="s">
        <v>52</v>
      </c>
      <c r="J149" s="328">
        <v>50</v>
      </c>
      <c r="K149" s="324"/>
    </row>
    <row r="150" spans="1:11" ht="34.5" customHeight="1" hidden="1">
      <c r="A150" s="326"/>
      <c r="B150" s="330" t="s">
        <v>616</v>
      </c>
      <c r="C150" s="330"/>
      <c r="D150" s="330"/>
      <c r="E150" s="294"/>
      <c r="F150" s="296" t="s">
        <v>388</v>
      </c>
      <c r="G150" s="296" t="s">
        <v>394</v>
      </c>
      <c r="H150" s="296" t="s">
        <v>617</v>
      </c>
      <c r="I150" s="296"/>
      <c r="J150" s="328">
        <f>J151</f>
        <v>785</v>
      </c>
      <c r="K150" s="324"/>
    </row>
    <row r="151" spans="1:11" ht="34.5" customHeight="1" hidden="1">
      <c r="A151" s="326"/>
      <c r="B151" s="330" t="s">
        <v>618</v>
      </c>
      <c r="C151" s="330"/>
      <c r="D151" s="330"/>
      <c r="E151" s="294"/>
      <c r="F151" s="296" t="s">
        <v>388</v>
      </c>
      <c r="G151" s="296" t="s">
        <v>394</v>
      </c>
      <c r="H151" s="296" t="s">
        <v>619</v>
      </c>
      <c r="I151" s="296"/>
      <c r="J151" s="328">
        <f>J153+J152+J154+J156+J157</f>
        <v>785</v>
      </c>
      <c r="K151" s="324"/>
    </row>
    <row r="152" spans="1:11" ht="34.5" customHeight="1" hidden="1">
      <c r="A152" s="326"/>
      <c r="B152" s="330" t="s">
        <v>620</v>
      </c>
      <c r="C152" s="330"/>
      <c r="D152" s="330"/>
      <c r="E152" s="294"/>
      <c r="F152" s="296" t="s">
        <v>388</v>
      </c>
      <c r="G152" s="296" t="s">
        <v>394</v>
      </c>
      <c r="H152" s="296" t="s">
        <v>619</v>
      </c>
      <c r="I152" s="296" t="s">
        <v>621</v>
      </c>
      <c r="J152" s="328">
        <v>621</v>
      </c>
      <c r="K152" s="324"/>
    </row>
    <row r="153" spans="1:11" ht="34.5" customHeight="1" hidden="1">
      <c r="A153" s="326"/>
      <c r="B153" s="330" t="s">
        <v>525</v>
      </c>
      <c r="C153" s="330"/>
      <c r="D153" s="330"/>
      <c r="E153" s="294"/>
      <c r="F153" s="296" t="s">
        <v>388</v>
      </c>
      <c r="G153" s="296" t="s">
        <v>394</v>
      </c>
      <c r="H153" s="296" t="s">
        <v>619</v>
      </c>
      <c r="I153" s="296" t="s">
        <v>526</v>
      </c>
      <c r="J153" s="328">
        <v>141.2</v>
      </c>
      <c r="K153" s="324"/>
    </row>
    <row r="154" spans="1:11" ht="34.5" customHeight="1" hidden="1">
      <c r="A154" s="326"/>
      <c r="B154" s="330" t="s">
        <v>527</v>
      </c>
      <c r="C154" s="330"/>
      <c r="D154" s="330"/>
      <c r="E154" s="294"/>
      <c r="F154" s="296" t="s">
        <v>388</v>
      </c>
      <c r="G154" s="296" t="s">
        <v>394</v>
      </c>
      <c r="H154" s="296" t="s">
        <v>619</v>
      </c>
      <c r="I154" s="296" t="s">
        <v>52</v>
      </c>
      <c r="J154" s="328">
        <v>18.8</v>
      </c>
      <c r="K154" s="324"/>
    </row>
    <row r="155" spans="1:11" ht="34.5" customHeight="1" hidden="1">
      <c r="A155" s="326"/>
      <c r="B155" s="330" t="s">
        <v>529</v>
      </c>
      <c r="C155" s="330"/>
      <c r="D155" s="330"/>
      <c r="E155" s="294"/>
      <c r="F155" s="296" t="s">
        <v>388</v>
      </c>
      <c r="G155" s="296" t="s">
        <v>394</v>
      </c>
      <c r="H155" s="296" t="s">
        <v>619</v>
      </c>
      <c r="I155" s="296" t="s">
        <v>530</v>
      </c>
      <c r="J155" s="328">
        <f>J156+J157</f>
        <v>4</v>
      </c>
      <c r="K155" s="324"/>
    </row>
    <row r="156" spans="1:11" ht="34.5" customHeight="1" hidden="1">
      <c r="A156" s="326"/>
      <c r="B156" s="330" t="s">
        <v>528</v>
      </c>
      <c r="C156" s="330"/>
      <c r="D156" s="330"/>
      <c r="E156" s="337"/>
      <c r="F156" s="296" t="s">
        <v>388</v>
      </c>
      <c r="G156" s="296" t="s">
        <v>394</v>
      </c>
      <c r="H156" s="296" t="s">
        <v>619</v>
      </c>
      <c r="I156" s="296" t="s">
        <v>73</v>
      </c>
      <c r="J156" s="328">
        <v>0</v>
      </c>
      <c r="K156" s="324"/>
    </row>
    <row r="157" spans="1:11" ht="34.5" customHeight="1" hidden="1">
      <c r="A157" s="326"/>
      <c r="B157" s="330" t="s">
        <v>531</v>
      </c>
      <c r="C157" s="330"/>
      <c r="D157" s="330"/>
      <c r="E157" s="337"/>
      <c r="F157" s="296" t="s">
        <v>388</v>
      </c>
      <c r="G157" s="296" t="s">
        <v>394</v>
      </c>
      <c r="H157" s="296" t="s">
        <v>619</v>
      </c>
      <c r="I157" s="296" t="s">
        <v>76</v>
      </c>
      <c r="J157" s="328">
        <v>4</v>
      </c>
      <c r="K157" s="324"/>
    </row>
    <row r="158" spans="1:11" ht="20.25" customHeight="1">
      <c r="A158" s="326"/>
      <c r="B158" s="355" t="s">
        <v>623</v>
      </c>
      <c r="C158" s="355"/>
      <c r="D158" s="355"/>
      <c r="E158" s="337"/>
      <c r="F158" s="289" t="s">
        <v>389</v>
      </c>
      <c r="G158" s="289" t="s">
        <v>432</v>
      </c>
      <c r="H158" s="296"/>
      <c r="I158" s="296"/>
      <c r="J158" s="328">
        <f>J159</f>
        <v>206</v>
      </c>
      <c r="K158" s="324"/>
    </row>
    <row r="159" spans="1:11" ht="18" customHeight="1">
      <c r="A159" s="326"/>
      <c r="B159" s="329" t="s">
        <v>624</v>
      </c>
      <c r="C159" s="329"/>
      <c r="D159" s="329"/>
      <c r="E159" s="337"/>
      <c r="F159" s="289" t="s">
        <v>389</v>
      </c>
      <c r="G159" s="289" t="s">
        <v>395</v>
      </c>
      <c r="H159" s="289"/>
      <c r="I159" s="289"/>
      <c r="J159" s="328">
        <v>206</v>
      </c>
      <c r="K159" s="324"/>
    </row>
    <row r="160" spans="1:11" ht="1.5" customHeight="1" hidden="1">
      <c r="A160" s="326"/>
      <c r="B160" s="349" t="s">
        <v>625</v>
      </c>
      <c r="C160" s="349"/>
      <c r="D160" s="349"/>
      <c r="E160" s="294"/>
      <c r="F160" s="296" t="s">
        <v>389</v>
      </c>
      <c r="G160" s="296" t="s">
        <v>395</v>
      </c>
      <c r="H160" s="296" t="s">
        <v>626</v>
      </c>
      <c r="I160" s="296"/>
      <c r="J160" s="286">
        <f>J161</f>
        <v>798.6</v>
      </c>
      <c r="K160" s="324"/>
    </row>
    <row r="161" spans="1:11" ht="17.25" customHeight="1" hidden="1">
      <c r="A161" s="326"/>
      <c r="B161" s="349" t="s">
        <v>627</v>
      </c>
      <c r="C161" s="349"/>
      <c r="D161" s="349"/>
      <c r="E161" s="294"/>
      <c r="F161" s="296" t="s">
        <v>389</v>
      </c>
      <c r="G161" s="296" t="s">
        <v>395</v>
      </c>
      <c r="H161" s="296" t="s">
        <v>628</v>
      </c>
      <c r="I161" s="296" t="s">
        <v>575</v>
      </c>
      <c r="J161" s="286">
        <v>798.6</v>
      </c>
      <c r="K161" s="324"/>
    </row>
    <row r="162" spans="1:11" ht="17.25" customHeight="1">
      <c r="A162" s="326"/>
      <c r="B162" s="349" t="s">
        <v>629</v>
      </c>
      <c r="C162" s="349"/>
      <c r="D162" s="349"/>
      <c r="E162" s="294"/>
      <c r="F162" s="289" t="s">
        <v>395</v>
      </c>
      <c r="G162" s="289"/>
      <c r="H162" s="296"/>
      <c r="I162" s="296"/>
      <c r="J162" s="328">
        <f>J163+J164</f>
        <v>30</v>
      </c>
      <c r="K162" s="324"/>
    </row>
    <row r="163" spans="1:11" ht="30" customHeight="1">
      <c r="A163" s="326"/>
      <c r="B163" s="349" t="s">
        <v>630</v>
      </c>
      <c r="C163" s="349"/>
      <c r="D163" s="349"/>
      <c r="E163" s="294"/>
      <c r="F163" s="289" t="s">
        <v>395</v>
      </c>
      <c r="G163" s="289" t="s">
        <v>396</v>
      </c>
      <c r="H163" s="296"/>
      <c r="I163" s="296"/>
      <c r="J163" s="328">
        <v>20</v>
      </c>
      <c r="K163" s="324"/>
    </row>
    <row r="164" spans="1:11" ht="14.25" customHeight="1">
      <c r="A164" s="326"/>
      <c r="B164" s="349" t="s">
        <v>631</v>
      </c>
      <c r="C164" s="349"/>
      <c r="D164" s="349"/>
      <c r="E164" s="294"/>
      <c r="F164" s="289" t="s">
        <v>395</v>
      </c>
      <c r="G164" s="289" t="s">
        <v>397</v>
      </c>
      <c r="H164" s="296"/>
      <c r="I164" s="296"/>
      <c r="J164" s="328">
        <v>10</v>
      </c>
      <c r="K164" s="324"/>
    </row>
    <row r="165" spans="1:11" ht="19.5" customHeight="1">
      <c r="A165" s="326"/>
      <c r="B165" s="355" t="s">
        <v>632</v>
      </c>
      <c r="C165" s="355"/>
      <c r="D165" s="355"/>
      <c r="E165" s="287"/>
      <c r="F165" s="289" t="s">
        <v>391</v>
      </c>
      <c r="G165" s="289" t="s">
        <v>432</v>
      </c>
      <c r="H165" s="296"/>
      <c r="I165" s="296"/>
      <c r="J165" s="328">
        <f>J167+J168</f>
        <v>1655.3</v>
      </c>
      <c r="K165" s="324"/>
    </row>
    <row r="166" spans="1:11" ht="19.5" customHeight="1" hidden="1">
      <c r="A166" s="326"/>
      <c r="B166" s="329" t="s">
        <v>633</v>
      </c>
      <c r="C166" s="329"/>
      <c r="D166" s="329"/>
      <c r="E166" s="287"/>
      <c r="F166" s="289" t="s">
        <v>391</v>
      </c>
      <c r="G166" s="289" t="s">
        <v>486</v>
      </c>
      <c r="H166" s="296" t="s">
        <v>634</v>
      </c>
      <c r="I166" s="296"/>
      <c r="J166" s="328">
        <v>0</v>
      </c>
      <c r="K166" s="324"/>
    </row>
    <row r="167" spans="1:11" ht="19.5" customHeight="1">
      <c r="A167" s="326"/>
      <c r="B167" s="329" t="s">
        <v>635</v>
      </c>
      <c r="C167" s="329"/>
      <c r="D167" s="329"/>
      <c r="E167" s="287"/>
      <c r="F167" s="289" t="s">
        <v>391</v>
      </c>
      <c r="G167" s="289" t="s">
        <v>396</v>
      </c>
      <c r="H167" s="296"/>
      <c r="I167" s="296"/>
      <c r="J167" s="328">
        <v>1612.3</v>
      </c>
      <c r="K167" s="324"/>
    </row>
    <row r="168" spans="1:11" ht="18.75" customHeight="1">
      <c r="A168" s="326"/>
      <c r="B168" s="329" t="s">
        <v>636</v>
      </c>
      <c r="C168" s="329"/>
      <c r="D168" s="329"/>
      <c r="E168" s="287"/>
      <c r="F168" s="289" t="s">
        <v>391</v>
      </c>
      <c r="G168" s="289" t="s">
        <v>398</v>
      </c>
      <c r="H168" s="289"/>
      <c r="I168" s="289"/>
      <c r="J168" s="328">
        <v>43</v>
      </c>
      <c r="K168" s="324"/>
    </row>
    <row r="169" spans="1:11" ht="16.5" customHeight="1" hidden="1">
      <c r="A169" s="326"/>
      <c r="B169" s="329">
        <f>'[1]Функцион'!A213</f>
        <v>0</v>
      </c>
      <c r="C169" s="329"/>
      <c r="D169" s="329"/>
      <c r="E169" s="294">
        <f>'[1]Функцион'!D213</f>
        <v>0</v>
      </c>
      <c r="F169" s="289" t="s">
        <v>399</v>
      </c>
      <c r="G169" s="289"/>
      <c r="H169" s="289"/>
      <c r="I169" s="289"/>
      <c r="J169" s="286">
        <f>J170</f>
        <v>0</v>
      </c>
      <c r="K169" s="324"/>
    </row>
    <row r="170" spans="1:11" ht="16.5" customHeight="1" hidden="1">
      <c r="A170" s="326"/>
      <c r="B170" s="329">
        <f>'[1]Функцион'!A214</f>
        <v>0</v>
      </c>
      <c r="C170" s="329"/>
      <c r="D170" s="329"/>
      <c r="E170" s="294">
        <f>'[1]Функцион'!D214</f>
        <v>0</v>
      </c>
      <c r="F170" s="289" t="s">
        <v>399</v>
      </c>
      <c r="G170" s="289" t="s">
        <v>389</v>
      </c>
      <c r="H170" s="289"/>
      <c r="I170" s="289"/>
      <c r="J170" s="286">
        <v>0</v>
      </c>
      <c r="K170" s="324"/>
    </row>
    <row r="171" spans="1:11" ht="15.75" customHeight="1">
      <c r="A171" s="326"/>
      <c r="B171" s="355" t="s">
        <v>582</v>
      </c>
      <c r="C171" s="355"/>
      <c r="D171" s="355"/>
      <c r="E171" s="294"/>
      <c r="F171" s="289" t="s">
        <v>399</v>
      </c>
      <c r="G171" s="289"/>
      <c r="H171" s="289"/>
      <c r="I171" s="289"/>
      <c r="J171" s="360">
        <f>J172+J173</f>
        <v>708.5</v>
      </c>
      <c r="K171" s="324"/>
    </row>
    <row r="172" spans="1:11" ht="15.75" customHeight="1">
      <c r="A172" s="326"/>
      <c r="B172" s="355" t="s">
        <v>607</v>
      </c>
      <c r="C172" s="355"/>
      <c r="D172" s="355"/>
      <c r="E172" s="294"/>
      <c r="F172" s="289" t="s">
        <v>399</v>
      </c>
      <c r="G172" s="289" t="s">
        <v>389</v>
      </c>
      <c r="H172" s="289"/>
      <c r="I172" s="289"/>
      <c r="J172" s="328">
        <v>195</v>
      </c>
      <c r="K172" s="324"/>
    </row>
    <row r="173" spans="1:13" ht="16.5" customHeight="1">
      <c r="A173" s="326"/>
      <c r="B173" s="327" t="s">
        <v>637</v>
      </c>
      <c r="C173" s="327"/>
      <c r="D173" s="327"/>
      <c r="E173" s="294"/>
      <c r="F173" s="289" t="s">
        <v>399</v>
      </c>
      <c r="G173" s="289" t="s">
        <v>395</v>
      </c>
      <c r="H173" s="296"/>
      <c r="I173" s="296"/>
      <c r="J173" s="360">
        <v>513.5</v>
      </c>
      <c r="K173" s="361"/>
      <c r="L173" s="362"/>
      <c r="M173" s="362"/>
    </row>
    <row r="174" spans="1:13" ht="17.25" customHeight="1" hidden="1">
      <c r="A174" s="326"/>
      <c r="B174" s="346" t="s">
        <v>638</v>
      </c>
      <c r="C174" s="346"/>
      <c r="D174" s="346"/>
      <c r="E174" s="287"/>
      <c r="F174" s="289" t="s">
        <v>392</v>
      </c>
      <c r="G174" s="289" t="s">
        <v>389</v>
      </c>
      <c r="H174" s="289"/>
      <c r="I174" s="289"/>
      <c r="J174" s="286">
        <f>J175</f>
        <v>6090.8</v>
      </c>
      <c r="K174" s="361"/>
      <c r="L174" s="362"/>
      <c r="M174" s="362"/>
    </row>
    <row r="175" spans="1:13" ht="20.25" customHeight="1" hidden="1">
      <c r="A175" s="326"/>
      <c r="B175" s="48" t="s">
        <v>639</v>
      </c>
      <c r="C175" s="48"/>
      <c r="D175" s="48"/>
      <c r="E175" s="294"/>
      <c r="F175" s="296" t="s">
        <v>392</v>
      </c>
      <c r="G175" s="296" t="s">
        <v>389</v>
      </c>
      <c r="H175" s="296" t="s">
        <v>640</v>
      </c>
      <c r="I175" s="296"/>
      <c r="J175" s="293">
        <f>J197</f>
        <v>6090.8</v>
      </c>
      <c r="K175" s="361"/>
      <c r="L175" s="362"/>
      <c r="M175" s="362"/>
    </row>
    <row r="176" spans="1:13" ht="1.5" customHeight="1" hidden="1">
      <c r="A176" s="289" t="s">
        <v>641</v>
      </c>
      <c r="B176" s="355" t="s">
        <v>642</v>
      </c>
      <c r="C176" s="355"/>
      <c r="D176" s="355"/>
      <c r="E176" s="363" t="s">
        <v>643</v>
      </c>
      <c r="F176" s="296"/>
      <c r="G176" s="296"/>
      <c r="H176" s="296"/>
      <c r="I176" s="296"/>
      <c r="J176" s="364" t="e">
        <f>#N/A</f>
        <v>#REF!</v>
      </c>
      <c r="K176" s="361"/>
      <c r="L176" s="362"/>
      <c r="M176" s="362"/>
    </row>
    <row r="177" spans="1:13" ht="12.75" customHeight="1" hidden="1">
      <c r="A177" s="326"/>
      <c r="B177" s="327" t="s">
        <v>644</v>
      </c>
      <c r="C177" s="327"/>
      <c r="D177" s="327"/>
      <c r="E177" s="294"/>
      <c r="F177" s="289" t="s">
        <v>392</v>
      </c>
      <c r="G177" s="289" t="s">
        <v>432</v>
      </c>
      <c r="H177" s="289"/>
      <c r="I177" s="289"/>
      <c r="J177" s="364" t="e">
        <f>#N/A</f>
        <v>#REF!</v>
      </c>
      <c r="K177" s="361"/>
      <c r="L177" s="362"/>
      <c r="M177" s="362"/>
    </row>
    <row r="178" spans="1:13" ht="42" customHeight="1" hidden="1">
      <c r="A178" s="326"/>
      <c r="B178" s="365" t="s">
        <v>645</v>
      </c>
      <c r="C178" s="365"/>
      <c r="D178" s="365"/>
      <c r="E178" s="294"/>
      <c r="F178" s="296" t="s">
        <v>392</v>
      </c>
      <c r="G178" s="296" t="s">
        <v>388</v>
      </c>
      <c r="H178" s="296"/>
      <c r="I178" s="296"/>
      <c r="J178" s="366">
        <f>J179</f>
        <v>10616.7</v>
      </c>
      <c r="K178" s="361"/>
      <c r="L178" s="362"/>
      <c r="M178" s="362"/>
    </row>
    <row r="179" spans="1:13" ht="33" customHeight="1" hidden="1">
      <c r="A179" s="326"/>
      <c r="B179" s="330" t="s">
        <v>646</v>
      </c>
      <c r="C179" s="330"/>
      <c r="D179" s="330"/>
      <c r="E179" s="294"/>
      <c r="F179" s="296" t="s">
        <v>392</v>
      </c>
      <c r="G179" s="296" t="s">
        <v>388</v>
      </c>
      <c r="H179" s="296" t="s">
        <v>647</v>
      </c>
      <c r="I179" s="296"/>
      <c r="J179" s="366">
        <f>J182+J184+J191+J189</f>
        <v>10616.7</v>
      </c>
      <c r="K179" s="361"/>
      <c r="L179" s="362"/>
      <c r="M179" s="362"/>
    </row>
    <row r="180" spans="1:13" ht="23.25" customHeight="1" hidden="1">
      <c r="A180" s="326"/>
      <c r="B180" s="330" t="s">
        <v>648</v>
      </c>
      <c r="C180" s="330"/>
      <c r="D180" s="330"/>
      <c r="E180" s="294"/>
      <c r="F180" s="296" t="s">
        <v>392</v>
      </c>
      <c r="G180" s="296" t="s">
        <v>388</v>
      </c>
      <c r="H180" s="296" t="s">
        <v>649</v>
      </c>
      <c r="I180" s="296"/>
      <c r="J180" s="366">
        <f>J181</f>
        <v>0</v>
      </c>
      <c r="K180" s="361"/>
      <c r="L180" s="362"/>
      <c r="M180" s="362"/>
    </row>
    <row r="181" spans="1:13" ht="38.25" customHeight="1" hidden="1">
      <c r="A181" s="326"/>
      <c r="B181" s="330" t="s">
        <v>650</v>
      </c>
      <c r="C181" s="330"/>
      <c r="D181" s="330"/>
      <c r="E181" s="294"/>
      <c r="F181" s="296" t="s">
        <v>392</v>
      </c>
      <c r="G181" s="296" t="s">
        <v>388</v>
      </c>
      <c r="H181" s="296" t="s">
        <v>649</v>
      </c>
      <c r="I181" s="296" t="s">
        <v>651</v>
      </c>
      <c r="J181" s="366">
        <v>0</v>
      </c>
      <c r="K181" s="361"/>
      <c r="L181" s="362"/>
      <c r="M181" s="362"/>
    </row>
    <row r="182" spans="1:13" ht="0.75" customHeight="1" hidden="1">
      <c r="A182" s="326"/>
      <c r="B182" s="330" t="s">
        <v>652</v>
      </c>
      <c r="C182" s="330"/>
      <c r="D182" s="330"/>
      <c r="E182" s="294"/>
      <c r="F182" s="296" t="s">
        <v>392</v>
      </c>
      <c r="G182" s="296" t="s">
        <v>388</v>
      </c>
      <c r="H182" s="296" t="s">
        <v>653</v>
      </c>
      <c r="I182" s="296"/>
      <c r="J182" s="366">
        <f>J183</f>
        <v>9131.9</v>
      </c>
      <c r="K182" s="361"/>
      <c r="L182" s="362"/>
      <c r="M182" s="362"/>
    </row>
    <row r="183" spans="1:13" ht="33.75" customHeight="1" hidden="1">
      <c r="A183" s="326"/>
      <c r="B183" s="349" t="s">
        <v>654</v>
      </c>
      <c r="C183" s="349"/>
      <c r="D183" s="349"/>
      <c r="E183" s="294"/>
      <c r="F183" s="296" t="s">
        <v>392</v>
      </c>
      <c r="G183" s="296" t="s">
        <v>388</v>
      </c>
      <c r="H183" s="296" t="s">
        <v>653</v>
      </c>
      <c r="I183" s="296" t="s">
        <v>655</v>
      </c>
      <c r="J183" s="366">
        <v>9131.9</v>
      </c>
      <c r="K183" s="361"/>
      <c r="L183" s="362"/>
      <c r="M183" s="362"/>
    </row>
    <row r="184" spans="1:13" ht="25.5" customHeight="1" hidden="1">
      <c r="A184" s="326"/>
      <c r="B184" s="330" t="s">
        <v>656</v>
      </c>
      <c r="C184" s="330"/>
      <c r="D184" s="330"/>
      <c r="E184" s="294"/>
      <c r="F184" s="296" t="s">
        <v>392</v>
      </c>
      <c r="G184" s="296" t="s">
        <v>388</v>
      </c>
      <c r="H184" s="296" t="s">
        <v>657</v>
      </c>
      <c r="I184" s="296"/>
      <c r="J184" s="366">
        <f>J185+J186+J187</f>
        <v>345.6</v>
      </c>
      <c r="K184" s="361"/>
      <c r="L184" s="362"/>
      <c r="M184" s="362"/>
    </row>
    <row r="185" spans="1:13" ht="25.5" customHeight="1" hidden="1">
      <c r="A185" s="326"/>
      <c r="B185" s="330" t="s">
        <v>525</v>
      </c>
      <c r="C185" s="330"/>
      <c r="D185" s="330"/>
      <c r="E185" s="294"/>
      <c r="F185" s="296" t="s">
        <v>392</v>
      </c>
      <c r="G185" s="296" t="s">
        <v>388</v>
      </c>
      <c r="H185" s="296" t="s">
        <v>657</v>
      </c>
      <c r="I185" s="296" t="s">
        <v>526</v>
      </c>
      <c r="J185" s="366">
        <v>6.1</v>
      </c>
      <c r="K185" s="361"/>
      <c r="L185" s="362"/>
      <c r="M185" s="362"/>
    </row>
    <row r="186" spans="1:13" ht="12.75" customHeight="1" hidden="1">
      <c r="A186" s="326"/>
      <c r="B186" s="330" t="s">
        <v>527</v>
      </c>
      <c r="C186" s="330"/>
      <c r="D186" s="330"/>
      <c r="E186" s="294"/>
      <c r="F186" s="296" t="s">
        <v>392</v>
      </c>
      <c r="G186" s="296" t="s">
        <v>388</v>
      </c>
      <c r="H186" s="296" t="s">
        <v>657</v>
      </c>
      <c r="I186" s="296" t="s">
        <v>52</v>
      </c>
      <c r="J186" s="366">
        <v>337.5</v>
      </c>
      <c r="K186" s="361"/>
      <c r="L186" s="362"/>
      <c r="M186" s="362"/>
    </row>
    <row r="187" spans="1:13" ht="14.25" customHeight="1" hidden="1">
      <c r="A187" s="326"/>
      <c r="B187" s="330" t="s">
        <v>529</v>
      </c>
      <c r="C187" s="330"/>
      <c r="D187" s="330"/>
      <c r="E187" s="294"/>
      <c r="F187" s="296" t="s">
        <v>392</v>
      </c>
      <c r="G187" s="296" t="s">
        <v>388</v>
      </c>
      <c r="H187" s="296" t="s">
        <v>657</v>
      </c>
      <c r="I187" s="296" t="s">
        <v>530</v>
      </c>
      <c r="J187" s="366">
        <f>J188</f>
        <v>2</v>
      </c>
      <c r="K187" s="361"/>
      <c r="L187" s="362"/>
      <c r="M187" s="362"/>
    </row>
    <row r="188" spans="1:13" ht="15.75" customHeight="1" hidden="1">
      <c r="A188" s="326"/>
      <c r="B188" s="330" t="s">
        <v>531</v>
      </c>
      <c r="C188" s="330"/>
      <c r="D188" s="330"/>
      <c r="E188" s="294"/>
      <c r="F188" s="296" t="s">
        <v>392</v>
      </c>
      <c r="G188" s="296" t="s">
        <v>388</v>
      </c>
      <c r="H188" s="296" t="s">
        <v>657</v>
      </c>
      <c r="I188" s="296" t="s">
        <v>76</v>
      </c>
      <c r="J188" s="366">
        <v>2</v>
      </c>
      <c r="K188" s="361"/>
      <c r="L188" s="362"/>
      <c r="M188" s="362"/>
    </row>
    <row r="189" spans="1:13" ht="45.75" customHeight="1" hidden="1">
      <c r="A189" s="326"/>
      <c r="B189" s="330" t="s">
        <v>658</v>
      </c>
      <c r="C189" s="330"/>
      <c r="D189" s="330"/>
      <c r="E189" s="294"/>
      <c r="F189" s="296" t="s">
        <v>392</v>
      </c>
      <c r="G189" s="296" t="s">
        <v>388</v>
      </c>
      <c r="H189" s="296" t="s">
        <v>659</v>
      </c>
      <c r="I189" s="296"/>
      <c r="J189" s="366">
        <f>J190</f>
        <v>62.4</v>
      </c>
      <c r="K189" s="361"/>
      <c r="L189" s="362"/>
      <c r="M189" s="362"/>
    </row>
    <row r="190" spans="1:13" ht="35.25" customHeight="1" hidden="1">
      <c r="A190" s="326"/>
      <c r="B190" s="330" t="s">
        <v>527</v>
      </c>
      <c r="C190" s="330"/>
      <c r="D190" s="330"/>
      <c r="E190" s="294"/>
      <c r="F190" s="296" t="s">
        <v>392</v>
      </c>
      <c r="G190" s="296" t="s">
        <v>388</v>
      </c>
      <c r="H190" s="296" t="s">
        <v>659</v>
      </c>
      <c r="I190" s="296" t="s">
        <v>52</v>
      </c>
      <c r="J190" s="366">
        <v>62.4</v>
      </c>
      <c r="K190" s="361"/>
      <c r="L190" s="362"/>
      <c r="M190" s="362"/>
    </row>
    <row r="191" spans="1:13" ht="35.25" customHeight="1" hidden="1">
      <c r="A191" s="326"/>
      <c r="B191" s="349" t="s">
        <v>566</v>
      </c>
      <c r="C191" s="349"/>
      <c r="D191" s="349"/>
      <c r="E191" s="294"/>
      <c r="F191" s="296" t="s">
        <v>392</v>
      </c>
      <c r="G191" s="296" t="s">
        <v>388</v>
      </c>
      <c r="H191" s="296" t="s">
        <v>660</v>
      </c>
      <c r="I191" s="296"/>
      <c r="J191" s="366">
        <f>J192</f>
        <v>1076.8</v>
      </c>
      <c r="K191" s="361"/>
      <c r="L191" s="362"/>
      <c r="M191" s="362"/>
    </row>
    <row r="192" spans="1:13" ht="38.25" customHeight="1" hidden="1">
      <c r="A192" s="326"/>
      <c r="B192" s="349" t="s">
        <v>661</v>
      </c>
      <c r="C192" s="349"/>
      <c r="D192" s="349"/>
      <c r="E192" s="294"/>
      <c r="F192" s="296" t="s">
        <v>392</v>
      </c>
      <c r="G192" s="296" t="s">
        <v>388</v>
      </c>
      <c r="H192" s="296" t="s">
        <v>662</v>
      </c>
      <c r="I192" s="296"/>
      <c r="J192" s="366">
        <f>J193+J194</f>
        <v>1076.8</v>
      </c>
      <c r="K192" s="361"/>
      <c r="L192" s="362"/>
      <c r="M192" s="362"/>
    </row>
    <row r="193" spans="1:13" ht="0.75" customHeight="1">
      <c r="A193" s="326"/>
      <c r="B193" s="349" t="s">
        <v>654</v>
      </c>
      <c r="C193" s="349"/>
      <c r="D193" s="349"/>
      <c r="E193" s="294"/>
      <c r="F193" s="296" t="s">
        <v>392</v>
      </c>
      <c r="G193" s="296" t="s">
        <v>388</v>
      </c>
      <c r="H193" s="296" t="s">
        <v>662</v>
      </c>
      <c r="I193" s="296" t="s">
        <v>655</v>
      </c>
      <c r="J193" s="366">
        <v>6</v>
      </c>
      <c r="K193" s="361"/>
      <c r="L193" s="362"/>
      <c r="M193" s="362"/>
    </row>
    <row r="194" spans="1:13" ht="23.25" customHeight="1" hidden="1">
      <c r="A194" s="326"/>
      <c r="B194" s="330" t="s">
        <v>656</v>
      </c>
      <c r="C194" s="330"/>
      <c r="D194" s="330"/>
      <c r="E194" s="294"/>
      <c r="F194" s="296" t="s">
        <v>392</v>
      </c>
      <c r="G194" s="296" t="s">
        <v>388</v>
      </c>
      <c r="H194" s="296" t="s">
        <v>662</v>
      </c>
      <c r="I194" s="296"/>
      <c r="J194" s="366">
        <f>J195</f>
        <v>1070.8</v>
      </c>
      <c r="K194" s="361"/>
      <c r="L194" s="362"/>
      <c r="M194" s="362"/>
    </row>
    <row r="195" spans="1:13" ht="23.25" customHeight="1" hidden="1">
      <c r="A195" s="326"/>
      <c r="B195" s="330" t="s">
        <v>620</v>
      </c>
      <c r="C195" s="330"/>
      <c r="D195" s="330"/>
      <c r="E195" s="294"/>
      <c r="F195" s="296" t="s">
        <v>392</v>
      </c>
      <c r="G195" s="296" t="s">
        <v>388</v>
      </c>
      <c r="H195" s="296" t="s">
        <v>662</v>
      </c>
      <c r="I195" s="296" t="s">
        <v>621</v>
      </c>
      <c r="J195" s="366">
        <v>1070.8</v>
      </c>
      <c r="K195" s="361"/>
      <c r="L195" s="362"/>
      <c r="M195" s="362"/>
    </row>
    <row r="196" spans="1:13" ht="39.75" customHeight="1" hidden="1">
      <c r="A196" s="326"/>
      <c r="B196" s="48" t="s">
        <v>639</v>
      </c>
      <c r="C196" s="48"/>
      <c r="D196" s="48"/>
      <c r="E196" s="294"/>
      <c r="F196" s="289" t="s">
        <v>392</v>
      </c>
      <c r="G196" s="289" t="s">
        <v>389</v>
      </c>
      <c r="H196" s="289" t="s">
        <v>640</v>
      </c>
      <c r="I196" s="289"/>
      <c r="J196" s="364">
        <f aca="true" t="shared" si="4" ref="J196:J198">J197</f>
        <v>6090.8</v>
      </c>
      <c r="K196" s="361"/>
      <c r="L196" s="362"/>
      <c r="M196" s="362"/>
    </row>
    <row r="197" spans="1:13" ht="23.25" customHeight="1" hidden="1">
      <c r="A197" s="326"/>
      <c r="B197" s="330" t="s">
        <v>663</v>
      </c>
      <c r="C197" s="330"/>
      <c r="D197" s="330"/>
      <c r="E197" s="294"/>
      <c r="F197" s="296" t="s">
        <v>392</v>
      </c>
      <c r="G197" s="296" t="s">
        <v>389</v>
      </c>
      <c r="H197" s="296" t="s">
        <v>664</v>
      </c>
      <c r="I197" s="296"/>
      <c r="J197" s="293">
        <f t="shared" si="4"/>
        <v>6090.8</v>
      </c>
      <c r="K197" s="361"/>
      <c r="L197" s="362"/>
      <c r="M197" s="362"/>
    </row>
    <row r="198" spans="1:13" ht="23.25" customHeight="1" hidden="1">
      <c r="A198" s="326"/>
      <c r="B198" s="330" t="s">
        <v>665</v>
      </c>
      <c r="C198" s="330"/>
      <c r="D198" s="330"/>
      <c r="E198" s="294"/>
      <c r="F198" s="296" t="s">
        <v>392</v>
      </c>
      <c r="G198" s="296" t="s">
        <v>389</v>
      </c>
      <c r="H198" s="296" t="s">
        <v>666</v>
      </c>
      <c r="I198" s="296"/>
      <c r="J198" s="293">
        <f t="shared" si="4"/>
        <v>6090.8</v>
      </c>
      <c r="K198" s="361"/>
      <c r="L198" s="362"/>
      <c r="M198" s="362"/>
    </row>
    <row r="199" spans="1:13" ht="0.75" customHeight="1" hidden="1">
      <c r="A199" s="326"/>
      <c r="B199" s="349" t="s">
        <v>654</v>
      </c>
      <c r="C199" s="349"/>
      <c r="D199" s="349"/>
      <c r="E199" s="294"/>
      <c r="F199" s="296" t="s">
        <v>392</v>
      </c>
      <c r="G199" s="296" t="s">
        <v>389</v>
      </c>
      <c r="H199" s="296" t="s">
        <v>666</v>
      </c>
      <c r="I199" s="296" t="s">
        <v>655</v>
      </c>
      <c r="J199" s="293">
        <v>6090.8</v>
      </c>
      <c r="K199" s="361"/>
      <c r="L199" s="362"/>
      <c r="M199" s="362"/>
    </row>
    <row r="200" spans="1:13" ht="23.25" customHeight="1" hidden="1">
      <c r="A200" s="326"/>
      <c r="B200" s="330" t="s">
        <v>667</v>
      </c>
      <c r="C200" s="330"/>
      <c r="D200" s="330"/>
      <c r="E200" s="294"/>
      <c r="F200" s="296" t="s">
        <v>392</v>
      </c>
      <c r="G200" s="296" t="s">
        <v>389</v>
      </c>
      <c r="H200" s="296" t="s">
        <v>668</v>
      </c>
      <c r="I200" s="296"/>
      <c r="J200" s="366">
        <f>J201+J203+J211+J209</f>
        <v>179209.9</v>
      </c>
      <c r="K200" s="361"/>
      <c r="L200" s="362"/>
      <c r="M200" s="362"/>
    </row>
    <row r="201" spans="1:13" ht="35.25" customHeight="1" hidden="1">
      <c r="A201" s="326"/>
      <c r="B201" s="330" t="s">
        <v>669</v>
      </c>
      <c r="C201" s="330"/>
      <c r="D201" s="330"/>
      <c r="E201" s="294"/>
      <c r="F201" s="296" t="s">
        <v>392</v>
      </c>
      <c r="G201" s="296" t="s">
        <v>389</v>
      </c>
      <c r="H201" s="296" t="s">
        <v>670</v>
      </c>
      <c r="I201" s="296"/>
      <c r="J201" s="366">
        <f>J202</f>
        <v>16897</v>
      </c>
      <c r="K201" s="361"/>
      <c r="L201" s="362"/>
      <c r="M201" s="362"/>
    </row>
    <row r="202" spans="1:13" ht="77.25" customHeight="1" hidden="1">
      <c r="A202" s="326"/>
      <c r="B202" s="349" t="s">
        <v>654</v>
      </c>
      <c r="C202" s="349"/>
      <c r="D202" s="349"/>
      <c r="E202" s="294"/>
      <c r="F202" s="296" t="s">
        <v>392</v>
      </c>
      <c r="G202" s="296" t="s">
        <v>389</v>
      </c>
      <c r="H202" s="296" t="s">
        <v>670</v>
      </c>
      <c r="I202" s="296" t="s">
        <v>655</v>
      </c>
      <c r="J202" s="366">
        <v>16897</v>
      </c>
      <c r="K202" s="361"/>
      <c r="L202" s="362"/>
      <c r="M202" s="362"/>
    </row>
    <row r="203" spans="1:13" ht="38.25" customHeight="1" hidden="1">
      <c r="A203" s="326"/>
      <c r="B203" s="330" t="s">
        <v>671</v>
      </c>
      <c r="C203" s="330"/>
      <c r="D203" s="330"/>
      <c r="E203" s="294"/>
      <c r="F203" s="296" t="s">
        <v>392</v>
      </c>
      <c r="G203" s="296" t="s">
        <v>389</v>
      </c>
      <c r="H203" s="296" t="s">
        <v>672</v>
      </c>
      <c r="I203" s="296"/>
      <c r="J203" s="366">
        <f>J204+J205+J206</f>
        <v>1167.7</v>
      </c>
      <c r="K203" s="361"/>
      <c r="L203" s="362"/>
      <c r="M203" s="362"/>
    </row>
    <row r="204" spans="1:13" ht="23.25" customHeight="1" hidden="1">
      <c r="A204" s="326"/>
      <c r="B204" s="330" t="s">
        <v>525</v>
      </c>
      <c r="C204" s="330"/>
      <c r="D204" s="330"/>
      <c r="E204" s="294"/>
      <c r="F204" s="296" t="s">
        <v>392</v>
      </c>
      <c r="G204" s="296" t="s">
        <v>389</v>
      </c>
      <c r="H204" s="296" t="s">
        <v>672</v>
      </c>
      <c r="I204" s="296" t="s">
        <v>526</v>
      </c>
      <c r="J204" s="366">
        <v>19.3</v>
      </c>
      <c r="K204" s="361"/>
      <c r="L204" s="362"/>
      <c r="M204" s="362"/>
    </row>
    <row r="205" spans="1:13" ht="57.75" customHeight="1" hidden="1">
      <c r="A205" s="326"/>
      <c r="B205" s="330" t="s">
        <v>527</v>
      </c>
      <c r="C205" s="330"/>
      <c r="D205" s="330"/>
      <c r="E205" s="294"/>
      <c r="F205" s="296" t="s">
        <v>392</v>
      </c>
      <c r="G205" s="296" t="s">
        <v>389</v>
      </c>
      <c r="H205" s="296" t="s">
        <v>672</v>
      </c>
      <c r="I205" s="296" t="s">
        <v>52</v>
      </c>
      <c r="J205" s="366">
        <v>1048.5</v>
      </c>
      <c r="K205" s="361"/>
      <c r="L205" s="362"/>
      <c r="M205" s="362"/>
    </row>
    <row r="206" spans="1:13" ht="0.75" customHeight="1" hidden="1">
      <c r="A206" s="326"/>
      <c r="B206" s="330" t="s">
        <v>529</v>
      </c>
      <c r="C206" s="330"/>
      <c r="D206" s="330"/>
      <c r="E206" s="294"/>
      <c r="F206" s="296" t="s">
        <v>392</v>
      </c>
      <c r="G206" s="296" t="s">
        <v>389</v>
      </c>
      <c r="H206" s="296" t="s">
        <v>672</v>
      </c>
      <c r="I206" s="296" t="s">
        <v>530</v>
      </c>
      <c r="J206" s="366">
        <f>J207+J208</f>
        <v>99.9</v>
      </c>
      <c r="K206" s="361"/>
      <c r="L206" s="362"/>
      <c r="M206" s="362"/>
    </row>
    <row r="207" spans="1:13" ht="34.5" customHeight="1" hidden="1">
      <c r="A207" s="326"/>
      <c r="B207" s="330" t="s">
        <v>528</v>
      </c>
      <c r="C207" s="330"/>
      <c r="D207" s="330"/>
      <c r="E207" s="326"/>
      <c r="F207" s="293" t="s">
        <v>392</v>
      </c>
      <c r="G207" s="293" t="s">
        <v>389</v>
      </c>
      <c r="H207" s="293" t="s">
        <v>672</v>
      </c>
      <c r="I207" s="293">
        <v>851</v>
      </c>
      <c r="J207" s="293">
        <v>70.7</v>
      </c>
      <c r="K207" s="361"/>
      <c r="L207" s="362"/>
      <c r="M207" s="362"/>
    </row>
    <row r="208" spans="1:13" ht="34.5" customHeight="1" hidden="1">
      <c r="A208" s="326"/>
      <c r="B208" s="330" t="s">
        <v>531</v>
      </c>
      <c r="C208" s="330"/>
      <c r="D208" s="330"/>
      <c r="E208" s="326"/>
      <c r="F208" s="293" t="s">
        <v>392</v>
      </c>
      <c r="G208" s="293" t="s">
        <v>389</v>
      </c>
      <c r="H208" s="293" t="s">
        <v>672</v>
      </c>
      <c r="I208" s="293">
        <v>852</v>
      </c>
      <c r="J208" s="293">
        <v>29.2</v>
      </c>
      <c r="K208" s="361"/>
      <c r="L208" s="362"/>
      <c r="M208" s="362"/>
    </row>
    <row r="209" spans="1:13" ht="36.75" customHeight="1" hidden="1">
      <c r="A209" s="326"/>
      <c r="B209" s="330" t="s">
        <v>673</v>
      </c>
      <c r="C209" s="330"/>
      <c r="D209" s="330"/>
      <c r="E209" s="326"/>
      <c r="F209" s="293" t="s">
        <v>392</v>
      </c>
      <c r="G209" s="293" t="s">
        <v>389</v>
      </c>
      <c r="H209" s="293">
        <v>5322054</v>
      </c>
      <c r="I209" s="293"/>
      <c r="J209" s="293">
        <f>J210</f>
        <v>65.2</v>
      </c>
      <c r="K209" s="361"/>
      <c r="L209" s="362"/>
      <c r="M209" s="362"/>
    </row>
    <row r="210" spans="1:13" ht="33" customHeight="1" hidden="1">
      <c r="A210" s="326"/>
      <c r="B210" s="330" t="s">
        <v>527</v>
      </c>
      <c r="C210" s="330"/>
      <c r="D210" s="330"/>
      <c r="E210" s="326"/>
      <c r="F210" s="293" t="s">
        <v>392</v>
      </c>
      <c r="G210" s="293" t="s">
        <v>389</v>
      </c>
      <c r="H210" s="293">
        <v>5322054</v>
      </c>
      <c r="I210" s="293">
        <v>244</v>
      </c>
      <c r="J210" s="293">
        <v>65.2</v>
      </c>
      <c r="K210" s="361"/>
      <c r="L210" s="362"/>
      <c r="M210" s="362"/>
    </row>
    <row r="211" spans="1:13" ht="51" customHeight="1" hidden="1">
      <c r="A211" s="326"/>
      <c r="B211" s="349" t="s">
        <v>566</v>
      </c>
      <c r="C211" s="349"/>
      <c r="D211" s="349"/>
      <c r="E211" s="294"/>
      <c r="F211" s="296" t="s">
        <v>392</v>
      </c>
      <c r="G211" s="296" t="s">
        <v>389</v>
      </c>
      <c r="H211" s="296" t="s">
        <v>674</v>
      </c>
      <c r="I211" s="296"/>
      <c r="J211" s="366">
        <f>J212</f>
        <v>161080</v>
      </c>
      <c r="K211" s="361"/>
      <c r="L211" s="362"/>
      <c r="M211" s="362"/>
    </row>
    <row r="212" spans="1:13" ht="22.5" customHeight="1" hidden="1">
      <c r="A212" s="326"/>
      <c r="B212" s="330" t="s">
        <v>675</v>
      </c>
      <c r="C212" s="330"/>
      <c r="D212" s="330"/>
      <c r="E212" s="294"/>
      <c r="F212" s="296" t="s">
        <v>392</v>
      </c>
      <c r="G212" s="296" t="s">
        <v>389</v>
      </c>
      <c r="H212" s="296" t="s">
        <v>676</v>
      </c>
      <c r="I212" s="296"/>
      <c r="J212" s="366">
        <f>J213+J216</f>
        <v>161080</v>
      </c>
      <c r="K212" s="361"/>
      <c r="L212" s="362"/>
      <c r="M212" s="362"/>
    </row>
    <row r="213" spans="1:13" ht="24.75" customHeight="1" hidden="1">
      <c r="A213" s="326"/>
      <c r="B213" s="349" t="s">
        <v>654</v>
      </c>
      <c r="C213" s="349"/>
      <c r="D213" s="349"/>
      <c r="E213" s="294"/>
      <c r="F213" s="296" t="s">
        <v>392</v>
      </c>
      <c r="G213" s="296" t="s">
        <v>389</v>
      </c>
      <c r="H213" s="296" t="s">
        <v>676</v>
      </c>
      <c r="I213" s="296" t="s">
        <v>655</v>
      </c>
      <c r="J213" s="366">
        <v>148490.1</v>
      </c>
      <c r="K213" s="361"/>
      <c r="L213" s="362"/>
      <c r="M213" s="362"/>
    </row>
    <row r="214" spans="1:13" ht="12.75" customHeight="1" hidden="1">
      <c r="A214" s="326"/>
      <c r="B214" s="330" t="s">
        <v>527</v>
      </c>
      <c r="C214" s="330"/>
      <c r="D214" s="330"/>
      <c r="E214" s="294"/>
      <c r="F214" s="296" t="s">
        <v>392</v>
      </c>
      <c r="G214" s="296" t="s">
        <v>389</v>
      </c>
      <c r="H214" s="296" t="s">
        <v>677</v>
      </c>
      <c r="I214" s="296" t="s">
        <v>52</v>
      </c>
      <c r="J214" s="366">
        <v>0</v>
      </c>
      <c r="K214" s="361"/>
      <c r="L214" s="362"/>
      <c r="M214" s="362"/>
    </row>
    <row r="215" spans="1:13" ht="49.5" customHeight="1" hidden="1">
      <c r="A215" s="326"/>
      <c r="B215" s="330" t="s">
        <v>678</v>
      </c>
      <c r="C215" s="330"/>
      <c r="D215" s="330"/>
      <c r="E215" s="326"/>
      <c r="F215" s="296" t="s">
        <v>392</v>
      </c>
      <c r="G215" s="296" t="s">
        <v>389</v>
      </c>
      <c r="H215" s="296" t="s">
        <v>679</v>
      </c>
      <c r="I215" s="296"/>
      <c r="J215" s="366">
        <f>J219</f>
        <v>8278.7</v>
      </c>
      <c r="K215" s="361"/>
      <c r="L215" s="362"/>
      <c r="M215" s="362"/>
    </row>
    <row r="216" spans="1:13" ht="12.75" customHeight="1" hidden="1">
      <c r="A216" s="326"/>
      <c r="B216" s="330" t="s">
        <v>671</v>
      </c>
      <c r="C216" s="330"/>
      <c r="D216" s="330"/>
      <c r="E216" s="326"/>
      <c r="F216" s="296" t="s">
        <v>392</v>
      </c>
      <c r="G216" s="296" t="s">
        <v>389</v>
      </c>
      <c r="H216" s="296" t="s">
        <v>676</v>
      </c>
      <c r="I216" s="296"/>
      <c r="J216" s="366">
        <f>J217+J218</f>
        <v>12589.9</v>
      </c>
      <c r="K216" s="361"/>
      <c r="L216" s="362"/>
      <c r="M216" s="362"/>
    </row>
    <row r="217" spans="1:13" ht="39.75" customHeight="1" hidden="1">
      <c r="A217" s="326"/>
      <c r="B217" s="330" t="s">
        <v>620</v>
      </c>
      <c r="C217" s="330"/>
      <c r="D217" s="330"/>
      <c r="E217" s="326"/>
      <c r="F217" s="296" t="s">
        <v>392</v>
      </c>
      <c r="G217" s="296" t="s">
        <v>389</v>
      </c>
      <c r="H217" s="296" t="s">
        <v>676</v>
      </c>
      <c r="I217" s="296" t="s">
        <v>621</v>
      </c>
      <c r="J217" s="366">
        <v>12517.9</v>
      </c>
      <c r="K217" s="361"/>
      <c r="L217" s="362"/>
      <c r="M217" s="362"/>
    </row>
    <row r="218" spans="1:13" ht="12.75" customHeight="1" hidden="1">
      <c r="A218" s="326"/>
      <c r="B218" s="330" t="s">
        <v>525</v>
      </c>
      <c r="C218" s="330"/>
      <c r="D218" s="330"/>
      <c r="E218" s="326"/>
      <c r="F218" s="296" t="s">
        <v>392</v>
      </c>
      <c r="G218" s="296" t="s">
        <v>389</v>
      </c>
      <c r="H218" s="296" t="s">
        <v>676</v>
      </c>
      <c r="I218" s="296" t="s">
        <v>526</v>
      </c>
      <c r="J218" s="366">
        <v>72</v>
      </c>
      <c r="K218" s="361"/>
      <c r="L218" s="362"/>
      <c r="M218" s="362"/>
    </row>
    <row r="219" spans="1:13" ht="33.75" customHeight="1" hidden="1">
      <c r="A219" s="326"/>
      <c r="B219" s="330" t="s">
        <v>680</v>
      </c>
      <c r="C219" s="330"/>
      <c r="D219" s="330"/>
      <c r="E219" s="326"/>
      <c r="F219" s="296" t="s">
        <v>392</v>
      </c>
      <c r="G219" s="296" t="s">
        <v>389</v>
      </c>
      <c r="H219" s="296" t="s">
        <v>681</v>
      </c>
      <c r="I219" s="296"/>
      <c r="J219" s="366">
        <f>J220+J222</f>
        <v>8278.7</v>
      </c>
      <c r="K219" s="361"/>
      <c r="L219" s="362"/>
      <c r="M219" s="362"/>
    </row>
    <row r="220" spans="1:13" ht="41.25" customHeight="1" hidden="1">
      <c r="A220" s="326"/>
      <c r="B220" s="330" t="s">
        <v>682</v>
      </c>
      <c r="C220" s="330"/>
      <c r="D220" s="330"/>
      <c r="E220" s="294"/>
      <c r="F220" s="296" t="s">
        <v>392</v>
      </c>
      <c r="G220" s="296" t="s">
        <v>389</v>
      </c>
      <c r="H220" s="296" t="s">
        <v>683</v>
      </c>
      <c r="I220" s="296"/>
      <c r="J220" s="366">
        <f>J221</f>
        <v>6459.3</v>
      </c>
      <c r="K220" s="361"/>
      <c r="L220" s="362"/>
      <c r="M220" s="362"/>
    </row>
    <row r="221" spans="1:13" ht="23.25" customHeight="1" hidden="1">
      <c r="A221" s="326"/>
      <c r="B221" s="349" t="s">
        <v>654</v>
      </c>
      <c r="C221" s="349"/>
      <c r="D221" s="349"/>
      <c r="E221" s="294"/>
      <c r="F221" s="296" t="s">
        <v>392</v>
      </c>
      <c r="G221" s="296" t="s">
        <v>389</v>
      </c>
      <c r="H221" s="296" t="s">
        <v>683</v>
      </c>
      <c r="I221" s="296" t="s">
        <v>655</v>
      </c>
      <c r="J221" s="366">
        <v>6459.3</v>
      </c>
      <c r="K221" s="361"/>
      <c r="L221" s="362"/>
      <c r="M221" s="362"/>
    </row>
    <row r="222" spans="1:13" ht="0.75" customHeight="1">
      <c r="A222" s="326"/>
      <c r="B222" s="330" t="s">
        <v>684</v>
      </c>
      <c r="C222" s="330"/>
      <c r="D222" s="330"/>
      <c r="E222" s="294"/>
      <c r="F222" s="296" t="s">
        <v>392</v>
      </c>
      <c r="G222" s="296" t="s">
        <v>389</v>
      </c>
      <c r="H222" s="296" t="s">
        <v>685</v>
      </c>
      <c r="I222" s="296"/>
      <c r="J222" s="366">
        <f>J225</f>
        <v>1819.4</v>
      </c>
      <c r="K222" s="361"/>
      <c r="L222" s="362"/>
      <c r="M222" s="362"/>
    </row>
    <row r="223" spans="1:13" ht="24" customHeight="1" hidden="1">
      <c r="A223" s="326"/>
      <c r="B223" s="330" t="s">
        <v>686</v>
      </c>
      <c r="C223" s="330"/>
      <c r="D223" s="330"/>
      <c r="E223" s="294"/>
      <c r="F223" s="296" t="s">
        <v>392</v>
      </c>
      <c r="G223" s="296" t="s">
        <v>389</v>
      </c>
      <c r="H223" s="296" t="s">
        <v>687</v>
      </c>
      <c r="I223" s="296"/>
      <c r="J223" s="366">
        <f>J224</f>
        <v>0</v>
      </c>
      <c r="K223" s="361"/>
      <c r="L223" s="362"/>
      <c r="M223" s="362"/>
    </row>
    <row r="224" spans="1:13" ht="24" customHeight="1" hidden="1">
      <c r="A224" s="326"/>
      <c r="B224" s="330" t="s">
        <v>650</v>
      </c>
      <c r="C224" s="330"/>
      <c r="D224" s="330"/>
      <c r="E224" s="294"/>
      <c r="F224" s="296" t="s">
        <v>392</v>
      </c>
      <c r="G224" s="296" t="s">
        <v>389</v>
      </c>
      <c r="H224" s="296" t="s">
        <v>687</v>
      </c>
      <c r="I224" s="296" t="s">
        <v>651</v>
      </c>
      <c r="J224" s="366">
        <v>0</v>
      </c>
      <c r="K224" s="361"/>
      <c r="L224" s="362"/>
      <c r="M224" s="362"/>
    </row>
    <row r="225" spans="1:13" ht="45.75" customHeight="1" hidden="1">
      <c r="A225" s="326"/>
      <c r="B225" s="349" t="s">
        <v>654</v>
      </c>
      <c r="C225" s="349"/>
      <c r="D225" s="349"/>
      <c r="E225" s="294"/>
      <c r="F225" s="296" t="s">
        <v>392</v>
      </c>
      <c r="G225" s="296" t="s">
        <v>389</v>
      </c>
      <c r="H225" s="296" t="s">
        <v>685</v>
      </c>
      <c r="I225" s="296" t="s">
        <v>655</v>
      </c>
      <c r="J225" s="366">
        <v>1819.4</v>
      </c>
      <c r="K225" s="361"/>
      <c r="L225" s="362"/>
      <c r="M225" s="362"/>
    </row>
    <row r="226" spans="1:13" ht="0.75" customHeight="1" hidden="1">
      <c r="A226" s="326"/>
      <c r="B226" s="330" t="s">
        <v>688</v>
      </c>
      <c r="C226" s="330"/>
      <c r="D226" s="330"/>
      <c r="E226" s="294"/>
      <c r="F226" s="296" t="s">
        <v>392</v>
      </c>
      <c r="G226" s="296" t="s">
        <v>392</v>
      </c>
      <c r="H226" s="296" t="s">
        <v>689</v>
      </c>
      <c r="I226" s="296"/>
      <c r="J226" s="293">
        <f>X229</f>
        <v>150</v>
      </c>
      <c r="K226" s="361"/>
      <c r="L226" s="362"/>
      <c r="M226" s="362"/>
    </row>
    <row r="227" spans="1:13" ht="45.75" customHeight="1" hidden="1">
      <c r="A227" s="326"/>
      <c r="B227" s="330" t="s">
        <v>690</v>
      </c>
      <c r="C227" s="330"/>
      <c r="D227" s="330"/>
      <c r="E227" s="294"/>
      <c r="F227" s="296" t="s">
        <v>392</v>
      </c>
      <c r="G227" s="296" t="s">
        <v>392</v>
      </c>
      <c r="H227" s="296" t="s">
        <v>691</v>
      </c>
      <c r="I227" s="296"/>
      <c r="J227" s="293">
        <f>J228</f>
        <v>150</v>
      </c>
      <c r="K227" s="361"/>
      <c r="L227" s="362"/>
      <c r="M227" s="362"/>
    </row>
    <row r="228" spans="1:13" ht="45.75" customHeight="1" hidden="1">
      <c r="A228" s="326"/>
      <c r="B228" s="330" t="s">
        <v>527</v>
      </c>
      <c r="C228" s="330"/>
      <c r="D228" s="330"/>
      <c r="E228" s="294"/>
      <c r="F228" s="296" t="s">
        <v>392</v>
      </c>
      <c r="G228" s="296" t="s">
        <v>392</v>
      </c>
      <c r="H228" s="296" t="s">
        <v>691</v>
      </c>
      <c r="I228" s="296" t="s">
        <v>52</v>
      </c>
      <c r="J228" s="293">
        <v>150</v>
      </c>
      <c r="K228" s="361"/>
      <c r="L228" s="362"/>
      <c r="M228" s="362"/>
    </row>
    <row r="229" spans="1:24" ht="19.5" customHeight="1" hidden="1">
      <c r="A229" s="326"/>
      <c r="B229" s="330" t="s">
        <v>667</v>
      </c>
      <c r="C229" s="330"/>
      <c r="D229" s="330"/>
      <c r="E229" s="294"/>
      <c r="F229" s="296" t="s">
        <v>392</v>
      </c>
      <c r="G229" s="296" t="s">
        <v>396</v>
      </c>
      <c r="H229" s="296" t="s">
        <v>668</v>
      </c>
      <c r="I229" s="296"/>
      <c r="J229" s="364">
        <f aca="true" t="shared" si="5" ref="J229:J230">J230</f>
        <v>98</v>
      </c>
      <c r="K229" s="361"/>
      <c r="L229" s="362"/>
      <c r="M229" s="362"/>
      <c r="O229" s="326"/>
      <c r="P229" s="347" t="s">
        <v>690</v>
      </c>
      <c r="Q229" s="347"/>
      <c r="R229" s="347"/>
      <c r="S229" s="294"/>
      <c r="T229" s="296" t="s">
        <v>392</v>
      </c>
      <c r="U229" s="296" t="s">
        <v>392</v>
      </c>
      <c r="V229" s="296" t="s">
        <v>691</v>
      </c>
      <c r="W229" s="296"/>
      <c r="X229" s="293">
        <f>X230</f>
        <v>150</v>
      </c>
    </row>
    <row r="230" spans="1:24" ht="20.25" customHeight="1" hidden="1">
      <c r="A230" s="326"/>
      <c r="B230" s="330" t="s">
        <v>692</v>
      </c>
      <c r="C230" s="330"/>
      <c r="D230" s="330"/>
      <c r="E230" s="326"/>
      <c r="F230" s="296" t="s">
        <v>392</v>
      </c>
      <c r="G230" s="296" t="s">
        <v>396</v>
      </c>
      <c r="H230" s="296" t="s">
        <v>693</v>
      </c>
      <c r="I230" s="296"/>
      <c r="J230" s="366">
        <f t="shared" si="5"/>
        <v>98</v>
      </c>
      <c r="K230" s="361"/>
      <c r="L230" s="362"/>
      <c r="M230" s="362"/>
      <c r="O230" s="326"/>
      <c r="P230" s="347" t="s">
        <v>527</v>
      </c>
      <c r="Q230" s="347"/>
      <c r="R230" s="347"/>
      <c r="S230" s="294"/>
      <c r="T230" s="296" t="s">
        <v>392</v>
      </c>
      <c r="U230" s="296" t="s">
        <v>392</v>
      </c>
      <c r="V230" s="296" t="s">
        <v>691</v>
      </c>
      <c r="W230" s="296" t="s">
        <v>52</v>
      </c>
      <c r="X230" s="293">
        <v>150</v>
      </c>
    </row>
    <row r="231" spans="1:13" ht="19.5" customHeight="1" hidden="1">
      <c r="A231" s="326"/>
      <c r="B231" s="330" t="s">
        <v>527</v>
      </c>
      <c r="C231" s="330"/>
      <c r="D231" s="330"/>
      <c r="E231" s="326"/>
      <c r="F231" s="296" t="s">
        <v>392</v>
      </c>
      <c r="G231" s="296" t="s">
        <v>396</v>
      </c>
      <c r="H231" s="296" t="s">
        <v>693</v>
      </c>
      <c r="I231" s="296" t="s">
        <v>52</v>
      </c>
      <c r="J231" s="366">
        <v>98</v>
      </c>
      <c r="K231" s="361"/>
      <c r="L231" s="362"/>
      <c r="M231" s="362"/>
    </row>
    <row r="232" spans="1:13" ht="43.5" customHeight="1" hidden="1">
      <c r="A232" s="326"/>
      <c r="B232" s="330" t="s">
        <v>694</v>
      </c>
      <c r="C232" s="330"/>
      <c r="D232" s="330"/>
      <c r="E232" s="294"/>
      <c r="F232" s="296" t="s">
        <v>392</v>
      </c>
      <c r="G232" s="296" t="s">
        <v>396</v>
      </c>
      <c r="H232" s="296" t="s">
        <v>695</v>
      </c>
      <c r="I232" s="296"/>
      <c r="J232" s="366">
        <f>J233+J243+J251+J259+J261</f>
        <v>9610.8</v>
      </c>
      <c r="K232" s="361"/>
      <c r="L232" s="362"/>
      <c r="M232" s="362"/>
    </row>
    <row r="233" spans="1:13" ht="24" customHeight="1" hidden="1">
      <c r="A233" s="326"/>
      <c r="B233" s="330" t="s">
        <v>523</v>
      </c>
      <c r="C233" s="330"/>
      <c r="D233" s="330"/>
      <c r="E233" s="294"/>
      <c r="F233" s="296" t="s">
        <v>392</v>
      </c>
      <c r="G233" s="296" t="s">
        <v>396</v>
      </c>
      <c r="H233" s="296" t="s">
        <v>696</v>
      </c>
      <c r="I233" s="296"/>
      <c r="J233" s="366">
        <f>J234+J235+J236+J237</f>
        <v>1473.8</v>
      </c>
      <c r="K233" s="361"/>
      <c r="L233" s="362"/>
      <c r="M233" s="362"/>
    </row>
    <row r="234" spans="1:13" ht="39" customHeight="1" hidden="1">
      <c r="A234" s="326"/>
      <c r="B234" s="330" t="s">
        <v>520</v>
      </c>
      <c r="C234" s="330"/>
      <c r="D234" s="330"/>
      <c r="E234" s="294"/>
      <c r="F234" s="296" t="s">
        <v>392</v>
      </c>
      <c r="G234" s="296" t="s">
        <v>396</v>
      </c>
      <c r="H234" s="296" t="s">
        <v>696</v>
      </c>
      <c r="I234" s="296" t="s">
        <v>40</v>
      </c>
      <c r="J234" s="366">
        <v>1413</v>
      </c>
      <c r="K234" s="361"/>
      <c r="L234" s="362"/>
      <c r="M234" s="362"/>
    </row>
    <row r="235" spans="1:13" ht="0.75" customHeight="1" hidden="1">
      <c r="A235" s="326"/>
      <c r="B235" s="330" t="s">
        <v>525</v>
      </c>
      <c r="C235" s="330"/>
      <c r="D235" s="330"/>
      <c r="E235" s="294"/>
      <c r="F235" s="296" t="s">
        <v>392</v>
      </c>
      <c r="G235" s="296" t="s">
        <v>396</v>
      </c>
      <c r="H235" s="296" t="s">
        <v>696</v>
      </c>
      <c r="I235" s="296" t="s">
        <v>526</v>
      </c>
      <c r="J235" s="366">
        <v>38.2</v>
      </c>
      <c r="K235" s="361"/>
      <c r="L235" s="362"/>
      <c r="M235" s="362"/>
    </row>
    <row r="236" spans="1:13" ht="24" customHeight="1" hidden="1">
      <c r="A236" s="326"/>
      <c r="B236" s="330" t="s">
        <v>527</v>
      </c>
      <c r="C236" s="330"/>
      <c r="D236" s="330"/>
      <c r="E236" s="294"/>
      <c r="F236" s="296" t="s">
        <v>392</v>
      </c>
      <c r="G236" s="296" t="s">
        <v>396</v>
      </c>
      <c r="H236" s="296" t="s">
        <v>696</v>
      </c>
      <c r="I236" s="296" t="s">
        <v>52</v>
      </c>
      <c r="J236" s="366">
        <v>16.7</v>
      </c>
      <c r="K236" s="361"/>
      <c r="L236" s="362"/>
      <c r="M236" s="362"/>
    </row>
    <row r="237" spans="1:13" ht="24" customHeight="1" hidden="1">
      <c r="A237" s="326"/>
      <c r="B237" s="330" t="s">
        <v>529</v>
      </c>
      <c r="C237" s="330"/>
      <c r="D237" s="330"/>
      <c r="E237" s="294"/>
      <c r="F237" s="296" t="s">
        <v>392</v>
      </c>
      <c r="G237" s="296" t="s">
        <v>396</v>
      </c>
      <c r="H237" s="296" t="s">
        <v>696</v>
      </c>
      <c r="I237" s="296" t="s">
        <v>530</v>
      </c>
      <c r="J237" s="366">
        <f>J238+J242</f>
        <v>5.9</v>
      </c>
      <c r="K237" s="361"/>
      <c r="L237" s="362"/>
      <c r="M237" s="362"/>
    </row>
    <row r="238" spans="1:13" ht="24" customHeight="1" hidden="1">
      <c r="A238" s="326"/>
      <c r="B238" s="330" t="s">
        <v>528</v>
      </c>
      <c r="C238" s="330"/>
      <c r="D238" s="330"/>
      <c r="E238" s="294"/>
      <c r="F238" s="296" t="s">
        <v>392</v>
      </c>
      <c r="G238" s="296" t="s">
        <v>396</v>
      </c>
      <c r="H238" s="296" t="s">
        <v>696</v>
      </c>
      <c r="I238" s="296" t="s">
        <v>73</v>
      </c>
      <c r="J238" s="366">
        <v>1.1</v>
      </c>
      <c r="K238" s="361"/>
      <c r="L238" s="362"/>
      <c r="M238" s="362"/>
    </row>
    <row r="239" spans="1:13" ht="24" customHeight="1" hidden="1">
      <c r="A239" s="326"/>
      <c r="B239" s="330" t="s">
        <v>531</v>
      </c>
      <c r="C239" s="330"/>
      <c r="D239" s="330"/>
      <c r="E239" s="294"/>
      <c r="F239" s="296" t="s">
        <v>392</v>
      </c>
      <c r="G239" s="296" t="s">
        <v>396</v>
      </c>
      <c r="H239" s="296" t="s">
        <v>696</v>
      </c>
      <c r="I239" s="296" t="s">
        <v>76</v>
      </c>
      <c r="J239" s="366">
        <v>0</v>
      </c>
      <c r="K239" s="361"/>
      <c r="L239" s="362"/>
      <c r="M239" s="362"/>
    </row>
    <row r="240" spans="1:13" ht="24" customHeight="1" hidden="1">
      <c r="A240" s="326"/>
      <c r="B240" s="330" t="s">
        <v>697</v>
      </c>
      <c r="C240" s="330"/>
      <c r="D240" s="330"/>
      <c r="E240" s="294"/>
      <c r="F240" s="296" t="s">
        <v>392</v>
      </c>
      <c r="G240" s="296" t="s">
        <v>396</v>
      </c>
      <c r="H240" s="296" t="s">
        <v>696</v>
      </c>
      <c r="I240" s="296"/>
      <c r="J240" s="366">
        <f>J241</f>
        <v>0</v>
      </c>
      <c r="K240" s="361"/>
      <c r="L240" s="362"/>
      <c r="M240" s="362"/>
    </row>
    <row r="241" spans="1:13" ht="33" customHeight="1" hidden="1">
      <c r="A241" s="326"/>
      <c r="B241" s="330" t="s">
        <v>558</v>
      </c>
      <c r="C241" s="330"/>
      <c r="D241" s="330"/>
      <c r="E241" s="294"/>
      <c r="F241" s="296" t="s">
        <v>392</v>
      </c>
      <c r="G241" s="296" t="s">
        <v>396</v>
      </c>
      <c r="H241" s="296" t="s">
        <v>696</v>
      </c>
      <c r="I241" s="296" t="s">
        <v>101</v>
      </c>
      <c r="J241" s="366">
        <v>0</v>
      </c>
      <c r="K241" s="361"/>
      <c r="L241" s="362"/>
      <c r="M241" s="362"/>
    </row>
    <row r="242" spans="1:13" ht="33" customHeight="1" hidden="1">
      <c r="A242" s="326"/>
      <c r="B242" s="330" t="s">
        <v>531</v>
      </c>
      <c r="C242" s="330"/>
      <c r="D242" s="330"/>
      <c r="E242" s="287"/>
      <c r="F242" s="296" t="s">
        <v>392</v>
      </c>
      <c r="G242" s="296" t="s">
        <v>396</v>
      </c>
      <c r="H242" s="296" t="s">
        <v>696</v>
      </c>
      <c r="I242" s="296" t="s">
        <v>76</v>
      </c>
      <c r="J242" s="366">
        <v>4.8</v>
      </c>
      <c r="K242" s="361"/>
      <c r="L242" s="362"/>
      <c r="M242" s="362"/>
    </row>
    <row r="243" spans="1:13" ht="0.75" customHeight="1" hidden="1">
      <c r="A243" s="326"/>
      <c r="B243" s="330" t="s">
        <v>698</v>
      </c>
      <c r="C243" s="330"/>
      <c r="D243" s="330"/>
      <c r="E243" s="287"/>
      <c r="F243" s="296" t="s">
        <v>392</v>
      </c>
      <c r="G243" s="296" t="s">
        <v>396</v>
      </c>
      <c r="H243" s="296" t="s">
        <v>699</v>
      </c>
      <c r="I243" s="296"/>
      <c r="J243" s="366">
        <f>J244+J245+J246+J247+J248</f>
        <v>934</v>
      </c>
      <c r="K243" s="361"/>
      <c r="L243" s="362"/>
      <c r="M243" s="362"/>
    </row>
    <row r="244" spans="1:13" ht="24" customHeight="1" hidden="1">
      <c r="A244" s="326"/>
      <c r="B244" s="330" t="s">
        <v>620</v>
      </c>
      <c r="C244" s="330"/>
      <c r="D244" s="330"/>
      <c r="E244" s="287"/>
      <c r="F244" s="296" t="s">
        <v>392</v>
      </c>
      <c r="G244" s="296" t="s">
        <v>396</v>
      </c>
      <c r="H244" s="296" t="s">
        <v>699</v>
      </c>
      <c r="I244" s="296" t="s">
        <v>621</v>
      </c>
      <c r="J244" s="366">
        <v>859.3</v>
      </c>
      <c r="K244" s="361"/>
      <c r="L244" s="362"/>
      <c r="M244" s="362"/>
    </row>
    <row r="245" spans="1:13" ht="24" customHeight="1" hidden="1">
      <c r="A245" s="326"/>
      <c r="B245" s="367" t="s">
        <v>700</v>
      </c>
      <c r="C245" s="367"/>
      <c r="D245" s="367"/>
      <c r="E245" s="287"/>
      <c r="F245" s="296" t="s">
        <v>392</v>
      </c>
      <c r="G245" s="296" t="s">
        <v>396</v>
      </c>
      <c r="H245" s="296" t="s">
        <v>699</v>
      </c>
      <c r="I245" s="296" t="s">
        <v>701</v>
      </c>
      <c r="J245" s="366">
        <v>4.8</v>
      </c>
      <c r="K245" s="361"/>
      <c r="L245" s="362"/>
      <c r="M245" s="362"/>
    </row>
    <row r="246" spans="1:13" ht="24" customHeight="1" hidden="1">
      <c r="A246" s="326"/>
      <c r="B246" s="330" t="s">
        <v>525</v>
      </c>
      <c r="C246" s="330"/>
      <c r="D246" s="330"/>
      <c r="E246" s="287"/>
      <c r="F246" s="296" t="s">
        <v>392</v>
      </c>
      <c r="G246" s="296" t="s">
        <v>396</v>
      </c>
      <c r="H246" s="296" t="s">
        <v>699</v>
      </c>
      <c r="I246" s="296" t="s">
        <v>526</v>
      </c>
      <c r="J246" s="366">
        <v>39.1</v>
      </c>
      <c r="K246" s="361"/>
      <c r="L246" s="362"/>
      <c r="M246" s="362"/>
    </row>
    <row r="247" spans="1:13" ht="24" customHeight="1" hidden="1">
      <c r="A247" s="326"/>
      <c r="B247" s="330" t="s">
        <v>527</v>
      </c>
      <c r="C247" s="330"/>
      <c r="D247" s="330"/>
      <c r="E247" s="287"/>
      <c r="F247" s="296" t="s">
        <v>392</v>
      </c>
      <c r="G247" s="296" t="s">
        <v>396</v>
      </c>
      <c r="H247" s="296" t="s">
        <v>699</v>
      </c>
      <c r="I247" s="296" t="s">
        <v>52</v>
      </c>
      <c r="J247" s="366">
        <v>28.8</v>
      </c>
      <c r="K247" s="361"/>
      <c r="L247" s="362"/>
      <c r="M247" s="362"/>
    </row>
    <row r="248" spans="1:13" ht="24" customHeight="1" hidden="1">
      <c r="A248" s="326"/>
      <c r="B248" s="330" t="s">
        <v>702</v>
      </c>
      <c r="C248" s="330"/>
      <c r="D248" s="330"/>
      <c r="E248" s="294"/>
      <c r="F248" s="296" t="s">
        <v>392</v>
      </c>
      <c r="G248" s="296" t="s">
        <v>396</v>
      </c>
      <c r="H248" s="296" t="s">
        <v>699</v>
      </c>
      <c r="I248" s="296" t="s">
        <v>530</v>
      </c>
      <c r="J248" s="366">
        <f>J249+J250</f>
        <v>2</v>
      </c>
      <c r="K248" s="361"/>
      <c r="L248" s="362"/>
      <c r="M248" s="362"/>
    </row>
    <row r="249" spans="1:13" ht="24" customHeight="1" hidden="1">
      <c r="A249" s="326"/>
      <c r="B249" s="330" t="s">
        <v>528</v>
      </c>
      <c r="C249" s="330"/>
      <c r="D249" s="330"/>
      <c r="E249" s="294"/>
      <c r="F249" s="296" t="s">
        <v>392</v>
      </c>
      <c r="G249" s="296" t="s">
        <v>396</v>
      </c>
      <c r="H249" s="296" t="s">
        <v>699</v>
      </c>
      <c r="I249" s="296" t="s">
        <v>73</v>
      </c>
      <c r="J249" s="366">
        <v>0.5</v>
      </c>
      <c r="K249" s="361"/>
      <c r="L249" s="362"/>
      <c r="M249" s="362"/>
    </row>
    <row r="250" spans="1:13" ht="24" customHeight="1" hidden="1">
      <c r="A250" s="326"/>
      <c r="B250" s="330" t="s">
        <v>531</v>
      </c>
      <c r="C250" s="330"/>
      <c r="D250" s="330"/>
      <c r="E250" s="287"/>
      <c r="F250" s="296" t="s">
        <v>392</v>
      </c>
      <c r="G250" s="296" t="s">
        <v>396</v>
      </c>
      <c r="H250" s="296" t="s">
        <v>699</v>
      </c>
      <c r="I250" s="296" t="s">
        <v>76</v>
      </c>
      <c r="J250" s="366">
        <v>1.5</v>
      </c>
      <c r="K250" s="361"/>
      <c r="L250" s="362"/>
      <c r="M250" s="362"/>
    </row>
    <row r="251" spans="1:13" ht="38.25" customHeight="1" hidden="1">
      <c r="A251" s="326"/>
      <c r="B251" s="330" t="s">
        <v>703</v>
      </c>
      <c r="C251" s="330"/>
      <c r="D251" s="330"/>
      <c r="E251" s="294"/>
      <c r="F251" s="296" t="s">
        <v>392</v>
      </c>
      <c r="G251" s="296" t="s">
        <v>396</v>
      </c>
      <c r="H251" s="296" t="s">
        <v>704</v>
      </c>
      <c r="I251" s="296"/>
      <c r="J251" s="366">
        <f>J252+J253+J254+J255+J256</f>
        <v>6392</v>
      </c>
      <c r="K251" s="361"/>
      <c r="L251" s="362"/>
      <c r="M251" s="362"/>
    </row>
    <row r="252" spans="1:13" ht="50.25" customHeight="1" hidden="1">
      <c r="A252" s="326"/>
      <c r="B252" s="330" t="s">
        <v>620</v>
      </c>
      <c r="C252" s="330"/>
      <c r="D252" s="330"/>
      <c r="E252" s="294"/>
      <c r="F252" s="296" t="s">
        <v>392</v>
      </c>
      <c r="G252" s="296" t="s">
        <v>396</v>
      </c>
      <c r="H252" s="296" t="s">
        <v>704</v>
      </c>
      <c r="I252" s="296" t="s">
        <v>621</v>
      </c>
      <c r="J252" s="366">
        <v>5339.4</v>
      </c>
      <c r="K252" s="361"/>
      <c r="L252" s="362"/>
      <c r="M252" s="362"/>
    </row>
    <row r="253" spans="1:13" ht="24" customHeight="1" hidden="1">
      <c r="A253" s="326"/>
      <c r="B253" s="330" t="s">
        <v>705</v>
      </c>
      <c r="C253" s="330"/>
      <c r="D253" s="330"/>
      <c r="E253" s="294"/>
      <c r="F253" s="296" t="s">
        <v>392</v>
      </c>
      <c r="G253" s="296" t="s">
        <v>396</v>
      </c>
      <c r="H253" s="296" t="s">
        <v>704</v>
      </c>
      <c r="I253" s="296" t="s">
        <v>701</v>
      </c>
      <c r="J253" s="366">
        <v>0</v>
      </c>
      <c r="K253" s="361"/>
      <c r="L253" s="362"/>
      <c r="M253" s="362"/>
    </row>
    <row r="254" spans="1:13" ht="24" customHeight="1" hidden="1">
      <c r="A254" s="326"/>
      <c r="B254" s="330" t="s">
        <v>525</v>
      </c>
      <c r="C254" s="330"/>
      <c r="D254" s="330"/>
      <c r="E254" s="294"/>
      <c r="F254" s="296" t="s">
        <v>392</v>
      </c>
      <c r="G254" s="296" t="s">
        <v>396</v>
      </c>
      <c r="H254" s="296" t="s">
        <v>704</v>
      </c>
      <c r="I254" s="296" t="s">
        <v>526</v>
      </c>
      <c r="J254" s="366">
        <v>728.8</v>
      </c>
      <c r="K254" s="361"/>
      <c r="L254" s="362"/>
      <c r="M254" s="362"/>
    </row>
    <row r="255" spans="1:13" ht="34.5" customHeight="1" hidden="1">
      <c r="A255" s="326"/>
      <c r="B255" s="330" t="s">
        <v>527</v>
      </c>
      <c r="C255" s="330"/>
      <c r="D255" s="330"/>
      <c r="E255" s="294"/>
      <c r="F255" s="296" t="s">
        <v>392</v>
      </c>
      <c r="G255" s="296" t="s">
        <v>396</v>
      </c>
      <c r="H255" s="296" t="s">
        <v>704</v>
      </c>
      <c r="I255" s="296" t="s">
        <v>52</v>
      </c>
      <c r="J255" s="366">
        <v>304.8</v>
      </c>
      <c r="K255" s="361"/>
      <c r="L255" s="362"/>
      <c r="M255" s="362"/>
    </row>
    <row r="256" spans="1:13" ht="23.25" customHeight="1" hidden="1">
      <c r="A256" s="326"/>
      <c r="B256" s="330" t="s">
        <v>702</v>
      </c>
      <c r="C256" s="330"/>
      <c r="D256" s="330"/>
      <c r="E256" s="294"/>
      <c r="F256" s="296" t="s">
        <v>392</v>
      </c>
      <c r="G256" s="296" t="s">
        <v>396</v>
      </c>
      <c r="H256" s="296" t="s">
        <v>704</v>
      </c>
      <c r="I256" s="296" t="s">
        <v>530</v>
      </c>
      <c r="J256" s="366">
        <f>J257+J258</f>
        <v>19</v>
      </c>
      <c r="K256" s="361"/>
      <c r="L256" s="362"/>
      <c r="M256" s="362"/>
    </row>
    <row r="257" spans="1:13" ht="39" customHeight="1" hidden="1">
      <c r="A257" s="326"/>
      <c r="B257" s="330" t="s">
        <v>528</v>
      </c>
      <c r="C257" s="330"/>
      <c r="D257" s="330"/>
      <c r="E257" s="294"/>
      <c r="F257" s="296" t="s">
        <v>392</v>
      </c>
      <c r="G257" s="296" t="s">
        <v>396</v>
      </c>
      <c r="H257" s="296" t="s">
        <v>704</v>
      </c>
      <c r="I257" s="296" t="s">
        <v>73</v>
      </c>
      <c r="J257" s="366">
        <v>3.8</v>
      </c>
      <c r="K257" s="361"/>
      <c r="L257" s="362"/>
      <c r="M257" s="362"/>
    </row>
    <row r="258" spans="1:13" ht="17.25" customHeight="1" hidden="1">
      <c r="A258" s="326"/>
      <c r="B258" s="330" t="s">
        <v>531</v>
      </c>
      <c r="C258" s="330"/>
      <c r="D258" s="330"/>
      <c r="E258" s="287"/>
      <c r="F258" s="296" t="s">
        <v>392</v>
      </c>
      <c r="G258" s="296" t="s">
        <v>396</v>
      </c>
      <c r="H258" s="296" t="s">
        <v>704</v>
      </c>
      <c r="I258" s="296" t="s">
        <v>76</v>
      </c>
      <c r="J258" s="366">
        <v>15.2</v>
      </c>
      <c r="K258" s="361"/>
      <c r="L258" s="362"/>
      <c r="M258" s="362"/>
    </row>
    <row r="259" spans="1:13" ht="45" customHeight="1" hidden="1">
      <c r="A259" s="326"/>
      <c r="B259" s="330" t="s">
        <v>706</v>
      </c>
      <c r="C259" s="330"/>
      <c r="D259" s="330"/>
      <c r="E259" s="287"/>
      <c r="F259" s="296" t="s">
        <v>392</v>
      </c>
      <c r="G259" s="296" t="s">
        <v>396</v>
      </c>
      <c r="H259" s="296" t="s">
        <v>707</v>
      </c>
      <c r="I259" s="296"/>
      <c r="J259" s="366">
        <f>J260</f>
        <v>80</v>
      </c>
      <c r="K259" s="361"/>
      <c r="L259" s="362"/>
      <c r="M259" s="362"/>
    </row>
    <row r="260" spans="1:13" ht="18.75" customHeight="1" hidden="1">
      <c r="A260" s="326"/>
      <c r="B260" s="330" t="s">
        <v>527</v>
      </c>
      <c r="C260" s="330"/>
      <c r="D260" s="330"/>
      <c r="E260" s="287"/>
      <c r="F260" s="296" t="s">
        <v>392</v>
      </c>
      <c r="G260" s="296" t="s">
        <v>396</v>
      </c>
      <c r="H260" s="296" t="s">
        <v>707</v>
      </c>
      <c r="I260" s="296" t="s">
        <v>52</v>
      </c>
      <c r="J260" s="366">
        <v>80</v>
      </c>
      <c r="K260" s="361"/>
      <c r="L260" s="362"/>
      <c r="M260" s="362"/>
    </row>
    <row r="261" spans="1:13" ht="57.75" customHeight="1" hidden="1">
      <c r="A261" s="326"/>
      <c r="B261" s="349" t="s">
        <v>566</v>
      </c>
      <c r="C261" s="349"/>
      <c r="D261" s="349"/>
      <c r="E261" s="294"/>
      <c r="F261" s="296" t="s">
        <v>392</v>
      </c>
      <c r="G261" s="296" t="s">
        <v>396</v>
      </c>
      <c r="H261" s="296" t="s">
        <v>674</v>
      </c>
      <c r="I261" s="296"/>
      <c r="J261" s="366">
        <f>J262+J264</f>
        <v>731</v>
      </c>
      <c r="K261" s="361"/>
      <c r="L261" s="362"/>
      <c r="M261" s="362"/>
    </row>
    <row r="262" spans="1:13" ht="14.25" customHeight="1" hidden="1">
      <c r="A262" s="326"/>
      <c r="B262" s="330" t="s">
        <v>708</v>
      </c>
      <c r="C262" s="330"/>
      <c r="D262" s="330"/>
      <c r="E262" s="336"/>
      <c r="F262" s="354" t="s">
        <v>392</v>
      </c>
      <c r="G262" s="354" t="s">
        <v>396</v>
      </c>
      <c r="H262" s="368">
        <v>5327002</v>
      </c>
      <c r="I262" s="368"/>
      <c r="J262" s="369">
        <f>J263</f>
        <v>362</v>
      </c>
      <c r="K262" s="361"/>
      <c r="L262" s="362"/>
      <c r="M262" s="362"/>
    </row>
    <row r="263" spans="1:13" ht="27.75" customHeight="1" hidden="1">
      <c r="A263" s="326"/>
      <c r="B263" s="330" t="s">
        <v>709</v>
      </c>
      <c r="C263" s="330"/>
      <c r="D263" s="330"/>
      <c r="E263" s="326"/>
      <c r="F263" s="296" t="s">
        <v>392</v>
      </c>
      <c r="G263" s="296" t="s">
        <v>396</v>
      </c>
      <c r="H263" s="293">
        <v>5327002</v>
      </c>
      <c r="I263" s="293">
        <v>121</v>
      </c>
      <c r="J263" s="366">
        <v>362</v>
      </c>
      <c r="K263" s="361"/>
      <c r="L263" s="362"/>
      <c r="M263" s="362"/>
    </row>
    <row r="264" spans="1:13" ht="16.5" customHeight="1" hidden="1">
      <c r="A264" s="326"/>
      <c r="B264" s="330" t="s">
        <v>710</v>
      </c>
      <c r="C264" s="330"/>
      <c r="D264" s="330"/>
      <c r="E264" s="326"/>
      <c r="F264" s="296" t="s">
        <v>392</v>
      </c>
      <c r="G264" s="296" t="s">
        <v>396</v>
      </c>
      <c r="H264" s="293">
        <v>5327003</v>
      </c>
      <c r="I264" s="293"/>
      <c r="J264" s="366">
        <f>J265</f>
        <v>369</v>
      </c>
      <c r="K264" s="361"/>
      <c r="L264" s="362"/>
      <c r="M264" s="362"/>
    </row>
    <row r="265" spans="1:13" ht="58.5" customHeight="1" hidden="1">
      <c r="A265" s="326"/>
      <c r="B265" s="330" t="s">
        <v>520</v>
      </c>
      <c r="C265" s="330"/>
      <c r="D265" s="330"/>
      <c r="E265" s="326"/>
      <c r="F265" s="296" t="s">
        <v>392</v>
      </c>
      <c r="G265" s="296" t="s">
        <v>396</v>
      </c>
      <c r="H265" s="293">
        <v>5327003</v>
      </c>
      <c r="I265" s="293">
        <v>121</v>
      </c>
      <c r="J265" s="366">
        <v>369</v>
      </c>
      <c r="K265" s="361"/>
      <c r="L265" s="362"/>
      <c r="M265" s="362"/>
    </row>
    <row r="266" spans="1:13" ht="92.25" customHeight="1" hidden="1">
      <c r="A266" s="326"/>
      <c r="B266" s="329" t="s">
        <v>711</v>
      </c>
      <c r="C266" s="329"/>
      <c r="D266" s="329"/>
      <c r="E266" s="287"/>
      <c r="F266" s="289" t="s">
        <v>392</v>
      </c>
      <c r="G266" s="289" t="s">
        <v>396</v>
      </c>
      <c r="H266" s="289" t="s">
        <v>712</v>
      </c>
      <c r="I266" s="289"/>
      <c r="J266" s="364">
        <f>J267+J269+J273+J275+J278+J280+J271</f>
        <v>0</v>
      </c>
      <c r="K266" s="361"/>
      <c r="L266" s="362"/>
      <c r="M266" s="362"/>
    </row>
    <row r="267" spans="1:13" ht="15" customHeight="1" hidden="1">
      <c r="A267" s="326"/>
      <c r="B267" s="330" t="s">
        <v>713</v>
      </c>
      <c r="C267" s="330"/>
      <c r="D267" s="330"/>
      <c r="E267" s="287"/>
      <c r="F267" s="296" t="s">
        <v>392</v>
      </c>
      <c r="G267" s="296" t="s">
        <v>396</v>
      </c>
      <c r="H267" s="296" t="s">
        <v>714</v>
      </c>
      <c r="I267" s="296"/>
      <c r="J267" s="366">
        <f>J268</f>
        <v>0</v>
      </c>
      <c r="K267" s="361"/>
      <c r="L267" s="362"/>
      <c r="M267" s="362"/>
    </row>
    <row r="268" spans="1:13" ht="27.75" customHeight="1" hidden="1">
      <c r="A268" s="326"/>
      <c r="B268" s="330" t="s">
        <v>650</v>
      </c>
      <c r="C268" s="330"/>
      <c r="D268" s="330"/>
      <c r="E268" s="287"/>
      <c r="F268" s="296" t="s">
        <v>392</v>
      </c>
      <c r="G268" s="296" t="s">
        <v>396</v>
      </c>
      <c r="H268" s="296" t="s">
        <v>714</v>
      </c>
      <c r="I268" s="296" t="s">
        <v>651</v>
      </c>
      <c r="J268" s="366">
        <v>0</v>
      </c>
      <c r="K268" s="361"/>
      <c r="L268" s="362"/>
      <c r="M268" s="362"/>
    </row>
    <row r="269" spans="1:13" ht="18.75" customHeight="1" hidden="1">
      <c r="A269" s="326"/>
      <c r="B269" s="330" t="s">
        <v>715</v>
      </c>
      <c r="C269" s="330"/>
      <c r="D269" s="330"/>
      <c r="E269" s="370"/>
      <c r="F269" s="296" t="s">
        <v>392</v>
      </c>
      <c r="G269" s="296" t="s">
        <v>396</v>
      </c>
      <c r="H269" s="296" t="s">
        <v>716</v>
      </c>
      <c r="I269" s="296"/>
      <c r="J269" s="366">
        <f>J270</f>
        <v>0</v>
      </c>
      <c r="K269" s="361"/>
      <c r="L269" s="362"/>
      <c r="M269" s="362"/>
    </row>
    <row r="270" spans="1:13" ht="33" customHeight="1" hidden="1">
      <c r="A270" s="326"/>
      <c r="B270" s="330" t="s">
        <v>650</v>
      </c>
      <c r="C270" s="330"/>
      <c r="D270" s="330"/>
      <c r="E270" s="370"/>
      <c r="F270" s="296" t="s">
        <v>392</v>
      </c>
      <c r="G270" s="296" t="s">
        <v>396</v>
      </c>
      <c r="H270" s="296" t="s">
        <v>716</v>
      </c>
      <c r="I270" s="296" t="s">
        <v>651</v>
      </c>
      <c r="J270" s="366">
        <v>0</v>
      </c>
      <c r="K270" s="361"/>
      <c r="L270" s="362"/>
      <c r="M270" s="362"/>
    </row>
    <row r="271" spans="1:13" ht="19.5" customHeight="1" hidden="1">
      <c r="A271" s="326"/>
      <c r="B271" s="330" t="s">
        <v>717</v>
      </c>
      <c r="C271" s="330"/>
      <c r="D271" s="330"/>
      <c r="E271" s="370"/>
      <c r="F271" s="296" t="s">
        <v>392</v>
      </c>
      <c r="G271" s="296" t="s">
        <v>396</v>
      </c>
      <c r="H271" s="296" t="s">
        <v>718</v>
      </c>
      <c r="I271" s="296"/>
      <c r="J271" s="366">
        <f>J272</f>
        <v>0</v>
      </c>
      <c r="K271" s="361"/>
      <c r="L271" s="362"/>
      <c r="M271" s="362"/>
    </row>
    <row r="272" spans="1:13" ht="19.5" customHeight="1" hidden="1">
      <c r="A272" s="326"/>
      <c r="B272" s="330" t="s">
        <v>650</v>
      </c>
      <c r="C272" s="330"/>
      <c r="D272" s="330"/>
      <c r="E272" s="370"/>
      <c r="F272" s="296" t="s">
        <v>392</v>
      </c>
      <c r="G272" s="296" t="s">
        <v>396</v>
      </c>
      <c r="H272" s="296" t="s">
        <v>718</v>
      </c>
      <c r="I272" s="296" t="s">
        <v>651</v>
      </c>
      <c r="J272" s="366">
        <v>0</v>
      </c>
      <c r="K272" s="361"/>
      <c r="L272" s="362"/>
      <c r="M272" s="362"/>
    </row>
    <row r="273" spans="1:13" ht="35.25" customHeight="1" hidden="1">
      <c r="A273" s="326"/>
      <c r="B273" s="330" t="s">
        <v>719</v>
      </c>
      <c r="C273" s="330"/>
      <c r="D273" s="330"/>
      <c r="E273" s="370"/>
      <c r="F273" s="296" t="s">
        <v>392</v>
      </c>
      <c r="G273" s="296" t="s">
        <v>396</v>
      </c>
      <c r="H273" s="296" t="s">
        <v>720</v>
      </c>
      <c r="I273" s="296"/>
      <c r="J273" s="366">
        <f>J274</f>
        <v>0</v>
      </c>
      <c r="K273" s="361"/>
      <c r="L273" s="362"/>
      <c r="M273" s="362"/>
    </row>
    <row r="274" spans="1:13" ht="21.75" customHeight="1" hidden="1">
      <c r="A274" s="326"/>
      <c r="B274" s="330" t="s">
        <v>650</v>
      </c>
      <c r="C274" s="330"/>
      <c r="D274" s="330"/>
      <c r="E274" s="370"/>
      <c r="F274" s="296" t="s">
        <v>392</v>
      </c>
      <c r="G274" s="296" t="s">
        <v>396</v>
      </c>
      <c r="H274" s="296" t="s">
        <v>720</v>
      </c>
      <c r="I274" s="296" t="s">
        <v>651</v>
      </c>
      <c r="J274" s="366">
        <v>0</v>
      </c>
      <c r="K274" s="361"/>
      <c r="L274" s="362"/>
      <c r="M274" s="362"/>
    </row>
    <row r="275" spans="1:13" ht="35.25" customHeight="1" hidden="1">
      <c r="A275" s="326"/>
      <c r="B275" s="330" t="s">
        <v>721</v>
      </c>
      <c r="C275" s="330"/>
      <c r="D275" s="330"/>
      <c r="E275" s="287"/>
      <c r="F275" s="296" t="s">
        <v>392</v>
      </c>
      <c r="G275" s="296" t="s">
        <v>396</v>
      </c>
      <c r="H275" s="296" t="s">
        <v>722</v>
      </c>
      <c r="I275" s="289"/>
      <c r="J275" s="364">
        <f aca="true" t="shared" si="6" ref="J275:J276">J276</f>
        <v>0</v>
      </c>
      <c r="K275" s="361"/>
      <c r="L275" s="362"/>
      <c r="M275" s="362"/>
    </row>
    <row r="276" spans="1:13" ht="22.5" customHeight="1" hidden="1">
      <c r="A276" s="326"/>
      <c r="B276" s="330" t="s">
        <v>723</v>
      </c>
      <c r="C276" s="330"/>
      <c r="D276" s="330"/>
      <c r="E276" s="294"/>
      <c r="F276" s="296" t="s">
        <v>392</v>
      </c>
      <c r="G276" s="296" t="s">
        <v>396</v>
      </c>
      <c r="H276" s="296" t="s">
        <v>722</v>
      </c>
      <c r="I276" s="296"/>
      <c r="J276" s="366">
        <f t="shared" si="6"/>
        <v>0</v>
      </c>
      <c r="K276" s="361"/>
      <c r="L276" s="362"/>
      <c r="M276" s="362"/>
    </row>
    <row r="277" spans="1:13" ht="17.25" customHeight="1" hidden="1">
      <c r="A277" s="326"/>
      <c r="B277" s="330" t="s">
        <v>650</v>
      </c>
      <c r="C277" s="330"/>
      <c r="D277" s="330"/>
      <c r="E277" s="294"/>
      <c r="F277" s="296" t="s">
        <v>392</v>
      </c>
      <c r="G277" s="296" t="s">
        <v>396</v>
      </c>
      <c r="H277" s="296" t="s">
        <v>722</v>
      </c>
      <c r="I277" s="296" t="s">
        <v>651</v>
      </c>
      <c r="J277" s="366">
        <v>0</v>
      </c>
      <c r="K277" s="361"/>
      <c r="L277" s="362"/>
      <c r="M277" s="362"/>
    </row>
    <row r="278" spans="1:13" ht="0.75" customHeight="1" hidden="1">
      <c r="A278" s="326"/>
      <c r="B278" s="330" t="s">
        <v>724</v>
      </c>
      <c r="C278" s="330"/>
      <c r="D278" s="330"/>
      <c r="E278" s="294"/>
      <c r="F278" s="296" t="s">
        <v>392</v>
      </c>
      <c r="G278" s="296" t="s">
        <v>396</v>
      </c>
      <c r="H278" s="296" t="s">
        <v>725</v>
      </c>
      <c r="I278" s="296"/>
      <c r="J278" s="366">
        <f>J279</f>
        <v>0</v>
      </c>
      <c r="K278" s="361"/>
      <c r="L278" s="362"/>
      <c r="M278" s="362"/>
    </row>
    <row r="279" spans="1:13" ht="33.75" customHeight="1" hidden="1">
      <c r="A279" s="326"/>
      <c r="B279" s="330" t="s">
        <v>650</v>
      </c>
      <c r="C279" s="330"/>
      <c r="D279" s="330"/>
      <c r="E279" s="294"/>
      <c r="F279" s="296" t="s">
        <v>392</v>
      </c>
      <c r="G279" s="296" t="s">
        <v>396</v>
      </c>
      <c r="H279" s="296" t="s">
        <v>725</v>
      </c>
      <c r="I279" s="296" t="s">
        <v>651</v>
      </c>
      <c r="J279" s="366">
        <v>0</v>
      </c>
      <c r="K279" s="361"/>
      <c r="L279" s="362"/>
      <c r="M279" s="362"/>
    </row>
    <row r="280" spans="1:13" ht="33.75" customHeight="1" hidden="1">
      <c r="A280" s="326"/>
      <c r="B280" s="330" t="s">
        <v>726</v>
      </c>
      <c r="C280" s="330"/>
      <c r="D280" s="330"/>
      <c r="E280" s="294"/>
      <c r="F280" s="296" t="s">
        <v>392</v>
      </c>
      <c r="G280" s="296" t="s">
        <v>396</v>
      </c>
      <c r="H280" s="296" t="s">
        <v>727</v>
      </c>
      <c r="I280" s="296"/>
      <c r="J280" s="366">
        <f>J281</f>
        <v>0</v>
      </c>
      <c r="K280" s="361"/>
      <c r="L280" s="362"/>
      <c r="M280" s="362"/>
    </row>
    <row r="281" spans="1:13" ht="33.75" customHeight="1" hidden="1">
      <c r="A281" s="326"/>
      <c r="B281" s="330" t="s">
        <v>650</v>
      </c>
      <c r="C281" s="330"/>
      <c r="D281" s="330"/>
      <c r="E281" s="294"/>
      <c r="F281" s="296" t="s">
        <v>392</v>
      </c>
      <c r="G281" s="296" t="s">
        <v>396</v>
      </c>
      <c r="H281" s="296" t="s">
        <v>727</v>
      </c>
      <c r="I281" s="296" t="s">
        <v>651</v>
      </c>
      <c r="J281" s="366">
        <v>0</v>
      </c>
      <c r="K281" s="361"/>
      <c r="L281" s="362"/>
      <c r="M281" s="362"/>
    </row>
    <row r="282" spans="1:13" ht="25.5" customHeight="1" hidden="1">
      <c r="A282" s="326"/>
      <c r="B282" s="330" t="s">
        <v>711</v>
      </c>
      <c r="C282" s="330"/>
      <c r="D282" s="330"/>
      <c r="E282" s="294"/>
      <c r="F282" s="296" t="s">
        <v>392</v>
      </c>
      <c r="G282" s="296" t="s">
        <v>396</v>
      </c>
      <c r="H282" s="296" t="s">
        <v>712</v>
      </c>
      <c r="I282" s="296"/>
      <c r="J282" s="366">
        <f>J285+J283</f>
        <v>0</v>
      </c>
      <c r="K282" s="361"/>
      <c r="L282" s="362"/>
      <c r="M282" s="362"/>
    </row>
    <row r="283" spans="1:13" ht="27" customHeight="1" hidden="1">
      <c r="A283" s="326"/>
      <c r="B283" s="330" t="s">
        <v>728</v>
      </c>
      <c r="C283" s="330"/>
      <c r="D283" s="330"/>
      <c r="E283" s="294"/>
      <c r="F283" s="296" t="s">
        <v>392</v>
      </c>
      <c r="G283" s="296" t="s">
        <v>396</v>
      </c>
      <c r="H283" s="296" t="s">
        <v>729</v>
      </c>
      <c r="I283" s="296"/>
      <c r="J283" s="366">
        <f>J284</f>
        <v>0</v>
      </c>
      <c r="K283" s="361"/>
      <c r="L283" s="362"/>
      <c r="M283" s="362"/>
    </row>
    <row r="284" spans="1:13" ht="34.5" customHeight="1" hidden="1">
      <c r="A284" s="326"/>
      <c r="B284" s="330" t="s">
        <v>730</v>
      </c>
      <c r="C284" s="330"/>
      <c r="D284" s="330"/>
      <c r="E284" s="294"/>
      <c r="F284" s="296" t="s">
        <v>392</v>
      </c>
      <c r="G284" s="296" t="s">
        <v>396</v>
      </c>
      <c r="H284" s="296" t="s">
        <v>729</v>
      </c>
      <c r="I284" s="296" t="s">
        <v>731</v>
      </c>
      <c r="J284" s="366">
        <v>0</v>
      </c>
      <c r="K284" s="361"/>
      <c r="L284" s="362"/>
      <c r="M284" s="362"/>
    </row>
    <row r="285" spans="1:13" ht="27" customHeight="1" hidden="1">
      <c r="A285" s="326"/>
      <c r="B285" s="330" t="s">
        <v>732</v>
      </c>
      <c r="C285" s="330"/>
      <c r="D285" s="330"/>
      <c r="E285" s="294"/>
      <c r="F285" s="296" t="s">
        <v>392</v>
      </c>
      <c r="G285" s="296" t="s">
        <v>396</v>
      </c>
      <c r="H285" s="296" t="s">
        <v>716</v>
      </c>
      <c r="I285" s="296"/>
      <c r="J285" s="366">
        <f>J286</f>
        <v>0</v>
      </c>
      <c r="K285" s="361"/>
      <c r="L285" s="362"/>
      <c r="M285" s="362"/>
    </row>
    <row r="286" spans="1:13" ht="44.25" customHeight="1" hidden="1">
      <c r="A286" s="326"/>
      <c r="B286" s="330" t="s">
        <v>730</v>
      </c>
      <c r="C286" s="330"/>
      <c r="D286" s="330"/>
      <c r="E286" s="294"/>
      <c r="F286" s="296" t="s">
        <v>392</v>
      </c>
      <c r="G286" s="296" t="s">
        <v>396</v>
      </c>
      <c r="H286" s="296" t="s">
        <v>716</v>
      </c>
      <c r="I286" s="296" t="s">
        <v>731</v>
      </c>
      <c r="J286" s="366">
        <v>0</v>
      </c>
      <c r="K286" s="361"/>
      <c r="L286" s="362"/>
      <c r="M286" s="362"/>
    </row>
    <row r="287" spans="1:13" ht="21" customHeight="1">
      <c r="A287" s="326"/>
      <c r="B287" s="355" t="s">
        <v>733</v>
      </c>
      <c r="C287" s="355"/>
      <c r="D287" s="355"/>
      <c r="E287" s="294"/>
      <c r="F287" s="289" t="s">
        <v>400</v>
      </c>
      <c r="G287" s="289"/>
      <c r="H287" s="296"/>
      <c r="I287" s="296"/>
      <c r="J287" s="371">
        <f>J288</f>
        <v>0</v>
      </c>
      <c r="K287" s="361"/>
      <c r="L287" s="362"/>
      <c r="M287" s="362"/>
    </row>
    <row r="288" spans="1:13" ht="24.75" customHeight="1">
      <c r="A288" s="326"/>
      <c r="B288" s="346" t="s">
        <v>734</v>
      </c>
      <c r="C288" s="346"/>
      <c r="D288" s="346"/>
      <c r="E288" s="287"/>
      <c r="F288" s="289" t="s">
        <v>400</v>
      </c>
      <c r="G288" s="289" t="s">
        <v>388</v>
      </c>
      <c r="H288" s="296"/>
      <c r="I288" s="296"/>
      <c r="J288" s="371">
        <v>0</v>
      </c>
      <c r="K288" s="361"/>
      <c r="L288" s="362"/>
      <c r="M288" s="362"/>
    </row>
    <row r="289" spans="1:13" ht="0.75" customHeight="1" hidden="1">
      <c r="A289" s="326"/>
      <c r="B289" s="48" t="s">
        <v>639</v>
      </c>
      <c r="C289" s="48"/>
      <c r="D289" s="48"/>
      <c r="E289" s="294"/>
      <c r="F289" s="289" t="s">
        <v>400</v>
      </c>
      <c r="G289" s="289" t="s">
        <v>388</v>
      </c>
      <c r="H289" s="296"/>
      <c r="I289" s="296"/>
      <c r="J289" s="372">
        <f>J290+J293+J301</f>
        <v>35482</v>
      </c>
      <c r="K289" s="361"/>
      <c r="L289" s="362"/>
      <c r="M289" s="362"/>
    </row>
    <row r="290" spans="1:10" ht="26.25" customHeight="1" hidden="1">
      <c r="A290" s="326"/>
      <c r="B290" s="329" t="s">
        <v>735</v>
      </c>
      <c r="C290" s="329"/>
      <c r="D290" s="329"/>
      <c r="E290" s="373"/>
      <c r="F290" s="296" t="s">
        <v>400</v>
      </c>
      <c r="G290" s="296" t="s">
        <v>388</v>
      </c>
      <c r="H290" s="296" t="s">
        <v>736</v>
      </c>
      <c r="I290" s="296"/>
      <c r="J290" s="374">
        <f>J292</f>
        <v>26948</v>
      </c>
    </row>
    <row r="291" spans="1:10" ht="0.75" customHeight="1" hidden="1">
      <c r="A291" s="326"/>
      <c r="B291" s="330" t="s">
        <v>737</v>
      </c>
      <c r="C291" s="330"/>
      <c r="D291" s="330"/>
      <c r="E291" s="373"/>
      <c r="F291" s="296" t="s">
        <v>400</v>
      </c>
      <c r="G291" s="296" t="s">
        <v>388</v>
      </c>
      <c r="H291" s="296" t="s">
        <v>738</v>
      </c>
      <c r="I291" s="296"/>
      <c r="J291" s="374">
        <f>J292</f>
        <v>26948</v>
      </c>
    </row>
    <row r="292" spans="1:10" ht="54.75" customHeight="1" hidden="1">
      <c r="A292" s="326"/>
      <c r="B292" s="349" t="s">
        <v>654</v>
      </c>
      <c r="C292" s="349"/>
      <c r="D292" s="349"/>
      <c r="E292" s="373"/>
      <c r="F292" s="296" t="s">
        <v>400</v>
      </c>
      <c r="G292" s="296" t="s">
        <v>388</v>
      </c>
      <c r="H292" s="296" t="s">
        <v>738</v>
      </c>
      <c r="I292" s="296" t="s">
        <v>655</v>
      </c>
      <c r="J292" s="374">
        <v>26948</v>
      </c>
    </row>
    <row r="293" spans="1:10" ht="30" customHeight="1" hidden="1">
      <c r="A293" s="326"/>
      <c r="B293" s="329" t="s">
        <v>739</v>
      </c>
      <c r="C293" s="329"/>
      <c r="D293" s="329"/>
      <c r="E293" s="294"/>
      <c r="F293" s="296" t="s">
        <v>400</v>
      </c>
      <c r="G293" s="296" t="s">
        <v>388</v>
      </c>
      <c r="H293" s="296" t="s">
        <v>740</v>
      </c>
      <c r="I293" s="296"/>
      <c r="J293" s="374">
        <f>J294</f>
        <v>763</v>
      </c>
    </row>
    <row r="294" spans="1:10" ht="28.5" customHeight="1" hidden="1">
      <c r="A294" s="326"/>
      <c r="B294" s="330" t="s">
        <v>741</v>
      </c>
      <c r="C294" s="330"/>
      <c r="D294" s="330"/>
      <c r="E294" s="294"/>
      <c r="F294" s="296" t="s">
        <v>400</v>
      </c>
      <c r="G294" s="296" t="s">
        <v>388</v>
      </c>
      <c r="H294" s="296" t="s">
        <v>742</v>
      </c>
      <c r="I294" s="296"/>
      <c r="J294" s="374">
        <f>J295+J296+J297+J298</f>
        <v>763</v>
      </c>
    </row>
    <row r="295" spans="1:10" ht="30.75" customHeight="1" hidden="1">
      <c r="A295" s="326"/>
      <c r="B295" s="330" t="s">
        <v>743</v>
      </c>
      <c r="C295" s="330"/>
      <c r="D295" s="330"/>
      <c r="E295" s="294"/>
      <c r="F295" s="296" t="s">
        <v>400</v>
      </c>
      <c r="G295" s="296" t="s">
        <v>388</v>
      </c>
      <c r="H295" s="296" t="s">
        <v>742</v>
      </c>
      <c r="I295" s="296" t="s">
        <v>621</v>
      </c>
      <c r="J295" s="374">
        <v>739</v>
      </c>
    </row>
    <row r="296" spans="1:10" ht="0.75" customHeight="1" hidden="1">
      <c r="A296" s="326"/>
      <c r="B296" s="330" t="s">
        <v>525</v>
      </c>
      <c r="C296" s="330"/>
      <c r="D296" s="330"/>
      <c r="E296" s="294"/>
      <c r="F296" s="296" t="s">
        <v>400</v>
      </c>
      <c r="G296" s="296" t="s">
        <v>388</v>
      </c>
      <c r="H296" s="296" t="s">
        <v>742</v>
      </c>
      <c r="I296" s="296" t="s">
        <v>526</v>
      </c>
      <c r="J296" s="374">
        <v>2</v>
      </c>
    </row>
    <row r="297" spans="1:10" ht="31.5" customHeight="1" hidden="1">
      <c r="A297" s="326"/>
      <c r="B297" s="330" t="s">
        <v>527</v>
      </c>
      <c r="C297" s="330"/>
      <c r="D297" s="330"/>
      <c r="E297" s="294"/>
      <c r="F297" s="296" t="s">
        <v>400</v>
      </c>
      <c r="G297" s="296" t="s">
        <v>388</v>
      </c>
      <c r="H297" s="296" t="s">
        <v>742</v>
      </c>
      <c r="I297" s="296" t="s">
        <v>52</v>
      </c>
      <c r="J297" s="374">
        <v>13</v>
      </c>
    </row>
    <row r="298" spans="1:10" ht="32.25" customHeight="1" hidden="1">
      <c r="A298" s="326"/>
      <c r="B298" s="330" t="s">
        <v>529</v>
      </c>
      <c r="C298" s="330"/>
      <c r="D298" s="330"/>
      <c r="E298" s="294"/>
      <c r="F298" s="296" t="s">
        <v>400</v>
      </c>
      <c r="G298" s="296" t="s">
        <v>388</v>
      </c>
      <c r="H298" s="296" t="s">
        <v>742</v>
      </c>
      <c r="I298" s="296" t="s">
        <v>530</v>
      </c>
      <c r="J298" s="374">
        <f>J299+J300</f>
        <v>9</v>
      </c>
    </row>
    <row r="299" spans="1:10" ht="0.75" customHeight="1" hidden="1">
      <c r="A299" s="326"/>
      <c r="B299" s="330" t="s">
        <v>528</v>
      </c>
      <c r="C299" s="330"/>
      <c r="D299" s="330"/>
      <c r="E299" s="294"/>
      <c r="F299" s="296" t="s">
        <v>400</v>
      </c>
      <c r="G299" s="296" t="s">
        <v>388</v>
      </c>
      <c r="H299" s="296" t="s">
        <v>742</v>
      </c>
      <c r="I299" s="296" t="s">
        <v>73</v>
      </c>
      <c r="J299" s="374">
        <v>6</v>
      </c>
    </row>
    <row r="300" spans="1:10" ht="24.75" customHeight="1" hidden="1">
      <c r="A300" s="326"/>
      <c r="B300" s="330" t="s">
        <v>531</v>
      </c>
      <c r="C300" s="330"/>
      <c r="D300" s="330"/>
      <c r="E300" s="294"/>
      <c r="F300" s="296" t="s">
        <v>400</v>
      </c>
      <c r="G300" s="296" t="s">
        <v>388</v>
      </c>
      <c r="H300" s="296" t="s">
        <v>742</v>
      </c>
      <c r="I300" s="296" t="s">
        <v>76</v>
      </c>
      <c r="J300" s="374">
        <v>3</v>
      </c>
    </row>
    <row r="301" spans="1:10" ht="32.25" customHeight="1" hidden="1">
      <c r="A301" s="326"/>
      <c r="B301" s="329" t="s">
        <v>744</v>
      </c>
      <c r="C301" s="329"/>
      <c r="D301" s="329"/>
      <c r="E301" s="294"/>
      <c r="F301" s="289" t="s">
        <v>400</v>
      </c>
      <c r="G301" s="289" t="s">
        <v>388</v>
      </c>
      <c r="H301" s="289" t="s">
        <v>745</v>
      </c>
      <c r="I301" s="289"/>
      <c r="J301" s="328">
        <f>J303+J304+J305+J306</f>
        <v>7771</v>
      </c>
    </row>
    <row r="302" spans="1:10" ht="30" customHeight="1" hidden="1">
      <c r="A302" s="326"/>
      <c r="B302" s="330" t="s">
        <v>746</v>
      </c>
      <c r="C302" s="330"/>
      <c r="D302" s="330"/>
      <c r="E302" s="294"/>
      <c r="F302" s="296" t="s">
        <v>400</v>
      </c>
      <c r="G302" s="296" t="s">
        <v>388</v>
      </c>
      <c r="H302" s="296" t="s">
        <v>747</v>
      </c>
      <c r="I302" s="296"/>
      <c r="J302" s="374">
        <v>1504.5</v>
      </c>
    </row>
    <row r="303" spans="1:10" ht="24" customHeight="1" hidden="1">
      <c r="A303" s="326"/>
      <c r="B303" s="330" t="s">
        <v>620</v>
      </c>
      <c r="C303" s="330"/>
      <c r="D303" s="330"/>
      <c r="E303" s="294"/>
      <c r="F303" s="296" t="s">
        <v>400</v>
      </c>
      <c r="G303" s="296" t="s">
        <v>388</v>
      </c>
      <c r="H303" s="296" t="s">
        <v>747</v>
      </c>
      <c r="I303" s="296" t="s">
        <v>621</v>
      </c>
      <c r="J303" s="374">
        <v>7324</v>
      </c>
    </row>
    <row r="304" spans="1:10" ht="31.5" customHeight="1" hidden="1">
      <c r="A304" s="326"/>
      <c r="B304" s="330" t="s">
        <v>525</v>
      </c>
      <c r="C304" s="330"/>
      <c r="D304" s="330"/>
      <c r="E304" s="294"/>
      <c r="F304" s="296" t="s">
        <v>400</v>
      </c>
      <c r="G304" s="296" t="s">
        <v>388</v>
      </c>
      <c r="H304" s="296" t="s">
        <v>747</v>
      </c>
      <c r="I304" s="296" t="s">
        <v>526</v>
      </c>
      <c r="J304" s="374">
        <v>64</v>
      </c>
    </row>
    <row r="305" spans="1:10" ht="27" customHeight="1" hidden="1">
      <c r="A305" s="326"/>
      <c r="B305" s="330" t="s">
        <v>527</v>
      </c>
      <c r="C305" s="330"/>
      <c r="D305" s="330"/>
      <c r="E305" s="294"/>
      <c r="F305" s="296" t="s">
        <v>400</v>
      </c>
      <c r="G305" s="296" t="s">
        <v>388</v>
      </c>
      <c r="H305" s="296" t="s">
        <v>747</v>
      </c>
      <c r="I305" s="296" t="s">
        <v>52</v>
      </c>
      <c r="J305" s="374">
        <v>357</v>
      </c>
    </row>
    <row r="306" spans="1:10" ht="12.75" customHeight="1" hidden="1">
      <c r="A306" s="326"/>
      <c r="B306" s="330" t="s">
        <v>529</v>
      </c>
      <c r="C306" s="330"/>
      <c r="D306" s="330"/>
      <c r="E306" s="294"/>
      <c r="F306" s="296" t="s">
        <v>400</v>
      </c>
      <c r="G306" s="296" t="s">
        <v>388</v>
      </c>
      <c r="H306" s="296" t="s">
        <v>747</v>
      </c>
      <c r="I306" s="296" t="s">
        <v>530</v>
      </c>
      <c r="J306" s="374">
        <f>J307+J308</f>
        <v>26</v>
      </c>
    </row>
    <row r="307" spans="1:10" ht="31.5" customHeight="1" hidden="1">
      <c r="A307" s="326"/>
      <c r="B307" s="330" t="s">
        <v>528</v>
      </c>
      <c r="C307" s="330"/>
      <c r="D307" s="330"/>
      <c r="E307" s="294"/>
      <c r="F307" s="296" t="s">
        <v>400</v>
      </c>
      <c r="G307" s="296" t="s">
        <v>388</v>
      </c>
      <c r="H307" s="296" t="s">
        <v>747</v>
      </c>
      <c r="I307" s="296" t="s">
        <v>73</v>
      </c>
      <c r="J307" s="374">
        <v>16</v>
      </c>
    </row>
    <row r="308" spans="1:10" ht="12.75" customHeight="1" hidden="1">
      <c r="A308" s="326"/>
      <c r="B308" s="330" t="s">
        <v>531</v>
      </c>
      <c r="C308" s="330"/>
      <c r="D308" s="330"/>
      <c r="E308" s="294"/>
      <c r="F308" s="296" t="s">
        <v>400</v>
      </c>
      <c r="G308" s="296" t="s">
        <v>388</v>
      </c>
      <c r="H308" s="296" t="s">
        <v>747</v>
      </c>
      <c r="I308" s="296" t="s">
        <v>76</v>
      </c>
      <c r="J308" s="374">
        <v>10</v>
      </c>
    </row>
    <row r="309" spans="1:10" ht="12.75" customHeight="1" hidden="1">
      <c r="A309" s="326"/>
      <c r="B309" s="48" t="s">
        <v>639</v>
      </c>
      <c r="C309" s="48"/>
      <c r="D309" s="48"/>
      <c r="E309" s="294"/>
      <c r="F309" s="289" t="s">
        <v>400</v>
      </c>
      <c r="G309" s="289" t="s">
        <v>389</v>
      </c>
      <c r="H309" s="289" t="s">
        <v>640</v>
      </c>
      <c r="I309" s="289"/>
      <c r="J309" s="328">
        <f aca="true" t="shared" si="7" ref="J309:J311">J310</f>
        <v>297.6</v>
      </c>
    </row>
    <row r="310" spans="1:10" ht="33.75" customHeight="1" hidden="1">
      <c r="A310" s="326"/>
      <c r="B310" s="329" t="s">
        <v>748</v>
      </c>
      <c r="C310" s="329"/>
      <c r="D310" s="329"/>
      <c r="E310" s="287"/>
      <c r="F310" s="289" t="s">
        <v>400</v>
      </c>
      <c r="G310" s="289" t="s">
        <v>389</v>
      </c>
      <c r="H310" s="289" t="s">
        <v>749</v>
      </c>
      <c r="I310" s="289"/>
      <c r="J310" s="328">
        <f t="shared" si="7"/>
        <v>297.6</v>
      </c>
    </row>
    <row r="311" spans="1:10" ht="34.5" customHeight="1" hidden="1">
      <c r="A311" s="326"/>
      <c r="B311" s="330" t="s">
        <v>750</v>
      </c>
      <c r="C311" s="330"/>
      <c r="D311" s="330"/>
      <c r="E311" s="294"/>
      <c r="F311" s="296" t="s">
        <v>400</v>
      </c>
      <c r="G311" s="296" t="s">
        <v>389</v>
      </c>
      <c r="H311" s="296" t="s">
        <v>751</v>
      </c>
      <c r="I311" s="296"/>
      <c r="J311" s="374">
        <f t="shared" si="7"/>
        <v>297.6</v>
      </c>
    </row>
    <row r="312" spans="1:10" ht="49.5" customHeight="1" hidden="1">
      <c r="A312" s="326"/>
      <c r="B312" s="349" t="s">
        <v>654</v>
      </c>
      <c r="C312" s="349"/>
      <c r="D312" s="349"/>
      <c r="E312" s="294"/>
      <c r="F312" s="296" t="s">
        <v>400</v>
      </c>
      <c r="G312" s="296" t="s">
        <v>389</v>
      </c>
      <c r="H312" s="296" t="s">
        <v>751</v>
      </c>
      <c r="I312" s="296" t="s">
        <v>655</v>
      </c>
      <c r="J312" s="374">
        <v>297.6</v>
      </c>
    </row>
    <row r="313" spans="1:10" ht="36" customHeight="1" hidden="1">
      <c r="A313" s="326"/>
      <c r="B313" s="48" t="s">
        <v>639</v>
      </c>
      <c r="C313" s="48"/>
      <c r="D313" s="48"/>
      <c r="E313" s="294"/>
      <c r="F313" s="289" t="s">
        <v>400</v>
      </c>
      <c r="G313" s="289" t="s">
        <v>391</v>
      </c>
      <c r="H313" s="289" t="s">
        <v>640</v>
      </c>
      <c r="I313" s="289"/>
      <c r="J313" s="328">
        <f>J314</f>
        <v>2565</v>
      </c>
    </row>
    <row r="314" spans="1:10" ht="61.5" customHeight="1" hidden="1">
      <c r="A314" s="326"/>
      <c r="B314" s="329" t="s">
        <v>752</v>
      </c>
      <c r="C314" s="329"/>
      <c r="D314" s="329"/>
      <c r="E314" s="287"/>
      <c r="F314" s="289" t="s">
        <v>400</v>
      </c>
      <c r="G314" s="289" t="s">
        <v>391</v>
      </c>
      <c r="H314" s="289" t="s">
        <v>753</v>
      </c>
      <c r="I314" s="289"/>
      <c r="J314" s="328">
        <f>J315+J322+J324</f>
        <v>2565</v>
      </c>
    </row>
    <row r="315" spans="1:10" ht="27.75" customHeight="1" hidden="1">
      <c r="A315" s="326"/>
      <c r="B315" s="330" t="s">
        <v>523</v>
      </c>
      <c r="C315" s="330"/>
      <c r="D315" s="330"/>
      <c r="E315" s="287"/>
      <c r="F315" s="296" t="s">
        <v>400</v>
      </c>
      <c r="G315" s="296" t="s">
        <v>391</v>
      </c>
      <c r="H315" s="296" t="s">
        <v>754</v>
      </c>
      <c r="I315" s="296"/>
      <c r="J315" s="374">
        <f>J316+J317+J318+J319</f>
        <v>722</v>
      </c>
    </row>
    <row r="316" spans="1:10" ht="34.5" customHeight="1" hidden="1">
      <c r="A316" s="326"/>
      <c r="B316" s="330" t="s">
        <v>520</v>
      </c>
      <c r="C316" s="330"/>
      <c r="D316" s="330"/>
      <c r="E316" s="287"/>
      <c r="F316" s="296" t="s">
        <v>400</v>
      </c>
      <c r="G316" s="296" t="s">
        <v>391</v>
      </c>
      <c r="H316" s="296" t="s">
        <v>754</v>
      </c>
      <c r="I316" s="296" t="s">
        <v>40</v>
      </c>
      <c r="J316" s="374">
        <v>672</v>
      </c>
    </row>
    <row r="317" spans="1:10" ht="33" customHeight="1" hidden="1">
      <c r="A317" s="326"/>
      <c r="B317" s="330" t="s">
        <v>525</v>
      </c>
      <c r="C317" s="330"/>
      <c r="D317" s="330"/>
      <c r="E317" s="287"/>
      <c r="F317" s="296" t="s">
        <v>400</v>
      </c>
      <c r="G317" s="296" t="s">
        <v>391</v>
      </c>
      <c r="H317" s="296" t="s">
        <v>754</v>
      </c>
      <c r="I317" s="296" t="s">
        <v>526</v>
      </c>
      <c r="J317" s="374">
        <v>43</v>
      </c>
    </row>
    <row r="318" spans="1:10" ht="37.5" customHeight="1" hidden="1">
      <c r="A318" s="326"/>
      <c r="B318" s="330" t="s">
        <v>527</v>
      </c>
      <c r="C318" s="330"/>
      <c r="D318" s="330"/>
      <c r="E318" s="287"/>
      <c r="F318" s="296" t="s">
        <v>400</v>
      </c>
      <c r="G318" s="296" t="s">
        <v>391</v>
      </c>
      <c r="H318" s="296" t="s">
        <v>754</v>
      </c>
      <c r="I318" s="296" t="s">
        <v>52</v>
      </c>
      <c r="J318" s="374">
        <v>5.2</v>
      </c>
    </row>
    <row r="319" spans="1:10" ht="18.75" customHeight="1" hidden="1">
      <c r="A319" s="326"/>
      <c r="B319" s="330" t="s">
        <v>529</v>
      </c>
      <c r="C319" s="330"/>
      <c r="D319" s="330"/>
      <c r="E319" s="287"/>
      <c r="F319" s="296" t="s">
        <v>400</v>
      </c>
      <c r="G319" s="296" t="s">
        <v>391</v>
      </c>
      <c r="H319" s="296" t="s">
        <v>754</v>
      </c>
      <c r="I319" s="296" t="s">
        <v>530</v>
      </c>
      <c r="J319" s="374">
        <f>J320+J321</f>
        <v>1.8</v>
      </c>
    </row>
    <row r="320" spans="1:10" ht="0.75" customHeight="1" hidden="1">
      <c r="A320" s="326"/>
      <c r="B320" s="330" t="s">
        <v>528</v>
      </c>
      <c r="C320" s="330"/>
      <c r="D320" s="330"/>
      <c r="E320" s="294"/>
      <c r="F320" s="296" t="s">
        <v>400</v>
      </c>
      <c r="G320" s="296" t="s">
        <v>391</v>
      </c>
      <c r="H320" s="296" t="s">
        <v>754</v>
      </c>
      <c r="I320" s="296" t="s">
        <v>73</v>
      </c>
      <c r="J320" s="374">
        <v>0.8</v>
      </c>
    </row>
    <row r="321" spans="1:10" ht="18" customHeight="1" hidden="1">
      <c r="A321" s="326"/>
      <c r="B321" s="330" t="s">
        <v>531</v>
      </c>
      <c r="C321" s="330"/>
      <c r="D321" s="330"/>
      <c r="E321" s="287"/>
      <c r="F321" s="296" t="s">
        <v>400</v>
      </c>
      <c r="G321" s="296" t="s">
        <v>391</v>
      </c>
      <c r="H321" s="296" t="s">
        <v>754</v>
      </c>
      <c r="I321" s="296" t="s">
        <v>76</v>
      </c>
      <c r="J321" s="374">
        <v>1</v>
      </c>
    </row>
    <row r="322" spans="1:10" ht="24.75" customHeight="1" hidden="1">
      <c r="A322" s="326"/>
      <c r="B322" s="330" t="s">
        <v>706</v>
      </c>
      <c r="C322" s="330"/>
      <c r="D322" s="330"/>
      <c r="E322" s="287"/>
      <c r="F322" s="296" t="s">
        <v>400</v>
      </c>
      <c r="G322" s="296" t="s">
        <v>391</v>
      </c>
      <c r="H322" s="296" t="s">
        <v>755</v>
      </c>
      <c r="I322" s="296"/>
      <c r="J322" s="374">
        <f>J323</f>
        <v>120</v>
      </c>
    </row>
    <row r="323" spans="1:10" ht="27" customHeight="1" hidden="1">
      <c r="A323" s="326"/>
      <c r="B323" s="330" t="s">
        <v>706</v>
      </c>
      <c r="C323" s="330"/>
      <c r="D323" s="330"/>
      <c r="E323" s="287"/>
      <c r="F323" s="296" t="s">
        <v>400</v>
      </c>
      <c r="G323" s="296" t="s">
        <v>391</v>
      </c>
      <c r="H323" s="296" t="s">
        <v>755</v>
      </c>
      <c r="I323" s="296" t="s">
        <v>52</v>
      </c>
      <c r="J323" s="374">
        <v>120</v>
      </c>
    </row>
    <row r="324" spans="1:10" ht="27" customHeight="1" hidden="1">
      <c r="A324" s="326"/>
      <c r="B324" s="330" t="s">
        <v>756</v>
      </c>
      <c r="C324" s="330"/>
      <c r="D324" s="330"/>
      <c r="E324" s="294"/>
      <c r="F324" s="296" t="s">
        <v>400</v>
      </c>
      <c r="G324" s="296" t="s">
        <v>391</v>
      </c>
      <c r="H324" s="296" t="s">
        <v>757</v>
      </c>
      <c r="I324" s="296"/>
      <c r="J324" s="374">
        <f>J325+J326+J327+J328+J329</f>
        <v>1723</v>
      </c>
    </row>
    <row r="325" spans="1:10" ht="0.75" customHeight="1" hidden="1">
      <c r="A325" s="326"/>
      <c r="B325" s="330" t="s">
        <v>620</v>
      </c>
      <c r="C325" s="330"/>
      <c r="D325" s="330"/>
      <c r="E325" s="294"/>
      <c r="F325" s="296" t="s">
        <v>400</v>
      </c>
      <c r="G325" s="296" t="s">
        <v>391</v>
      </c>
      <c r="H325" s="296" t="s">
        <v>757</v>
      </c>
      <c r="I325" s="296" t="s">
        <v>621</v>
      </c>
      <c r="J325" s="374">
        <v>1333</v>
      </c>
    </row>
    <row r="326" spans="1:10" ht="27" customHeight="1" hidden="1">
      <c r="A326" s="326"/>
      <c r="B326" s="330" t="s">
        <v>525</v>
      </c>
      <c r="C326" s="330"/>
      <c r="D326" s="330"/>
      <c r="E326" s="294"/>
      <c r="F326" s="296" t="s">
        <v>400</v>
      </c>
      <c r="G326" s="296" t="s">
        <v>391</v>
      </c>
      <c r="H326" s="296" t="s">
        <v>757</v>
      </c>
      <c r="I326" s="296" t="s">
        <v>526</v>
      </c>
      <c r="J326" s="374">
        <v>309</v>
      </c>
    </row>
    <row r="327" spans="1:10" ht="27" customHeight="1" hidden="1">
      <c r="A327" s="326"/>
      <c r="B327" s="330" t="s">
        <v>527</v>
      </c>
      <c r="C327" s="330"/>
      <c r="D327" s="330"/>
      <c r="E327" s="294"/>
      <c r="F327" s="296" t="s">
        <v>400</v>
      </c>
      <c r="G327" s="296" t="s">
        <v>391</v>
      </c>
      <c r="H327" s="296" t="s">
        <v>757</v>
      </c>
      <c r="I327" s="296" t="s">
        <v>52</v>
      </c>
      <c r="J327" s="374">
        <v>78.8</v>
      </c>
    </row>
    <row r="328" spans="1:10" ht="27" customHeight="1" hidden="1">
      <c r="A328" s="326"/>
      <c r="B328" s="330" t="s">
        <v>528</v>
      </c>
      <c r="C328" s="330"/>
      <c r="D328" s="330"/>
      <c r="E328" s="294"/>
      <c r="F328" s="296" t="s">
        <v>400</v>
      </c>
      <c r="G328" s="296" t="s">
        <v>391</v>
      </c>
      <c r="H328" s="296" t="s">
        <v>757</v>
      </c>
      <c r="I328" s="296" t="s">
        <v>73</v>
      </c>
      <c r="J328" s="374">
        <v>0.2</v>
      </c>
    </row>
    <row r="329" spans="1:10" ht="27" customHeight="1" hidden="1">
      <c r="A329" s="326"/>
      <c r="B329" s="330" t="s">
        <v>531</v>
      </c>
      <c r="C329" s="330"/>
      <c r="D329" s="330"/>
      <c r="E329" s="294"/>
      <c r="F329" s="296" t="s">
        <v>400</v>
      </c>
      <c r="G329" s="296" t="s">
        <v>391</v>
      </c>
      <c r="H329" s="296" t="s">
        <v>757</v>
      </c>
      <c r="I329" s="296" t="s">
        <v>76</v>
      </c>
      <c r="J329" s="374">
        <v>2</v>
      </c>
    </row>
    <row r="330" spans="1:10" ht="18" customHeight="1">
      <c r="A330" s="326"/>
      <c r="B330" s="327" t="s">
        <v>594</v>
      </c>
      <c r="C330" s="327"/>
      <c r="D330" s="327"/>
      <c r="E330" s="294"/>
      <c r="F330" s="289" t="s">
        <v>397</v>
      </c>
      <c r="G330" s="289"/>
      <c r="H330" s="296"/>
      <c r="I330" s="296"/>
      <c r="J330" s="360">
        <f>J331</f>
        <v>355.1</v>
      </c>
    </row>
    <row r="331" spans="1:10" ht="19.5" customHeight="1">
      <c r="A331" s="326"/>
      <c r="B331" s="346" t="s">
        <v>200</v>
      </c>
      <c r="C331" s="346"/>
      <c r="D331" s="346"/>
      <c r="E331" s="287"/>
      <c r="F331" s="289">
        <v>10</v>
      </c>
      <c r="G331" s="289" t="s">
        <v>388</v>
      </c>
      <c r="H331" s="289"/>
      <c r="I331" s="289"/>
      <c r="J331" s="328">
        <v>355.1</v>
      </c>
    </row>
    <row r="332" spans="1:10" ht="21.75" customHeight="1" hidden="1">
      <c r="A332" s="326"/>
      <c r="B332" s="330" t="s">
        <v>758</v>
      </c>
      <c r="C332" s="330"/>
      <c r="D332" s="330"/>
      <c r="E332" s="294"/>
      <c r="F332" s="296">
        <v>10</v>
      </c>
      <c r="G332" s="296" t="s">
        <v>388</v>
      </c>
      <c r="H332" s="296" t="s">
        <v>759</v>
      </c>
      <c r="I332" s="296"/>
      <c r="J332" s="374">
        <f aca="true" t="shared" si="8" ref="J332:J334">J333</f>
        <v>2260.1</v>
      </c>
    </row>
    <row r="333" spans="1:10" ht="21" customHeight="1" hidden="1">
      <c r="A333" s="326"/>
      <c r="B333" s="330" t="s">
        <v>760</v>
      </c>
      <c r="C333" s="330"/>
      <c r="D333" s="330"/>
      <c r="E333" s="294"/>
      <c r="F333" s="296">
        <v>10</v>
      </c>
      <c r="G333" s="296" t="s">
        <v>388</v>
      </c>
      <c r="H333" s="296" t="s">
        <v>761</v>
      </c>
      <c r="I333" s="296"/>
      <c r="J333" s="374">
        <f t="shared" si="8"/>
        <v>2260.1</v>
      </c>
    </row>
    <row r="334" spans="1:10" ht="35.25" customHeight="1" hidden="1">
      <c r="A334" s="326"/>
      <c r="B334" s="330" t="s">
        <v>762</v>
      </c>
      <c r="C334" s="330"/>
      <c r="D334" s="330"/>
      <c r="E334" s="294"/>
      <c r="F334" s="296" t="s">
        <v>397</v>
      </c>
      <c r="G334" s="296" t="s">
        <v>388</v>
      </c>
      <c r="H334" s="296" t="s">
        <v>763</v>
      </c>
      <c r="I334" s="296"/>
      <c r="J334" s="374">
        <f t="shared" si="8"/>
        <v>2260.1</v>
      </c>
    </row>
    <row r="335" spans="1:10" ht="25.5" customHeight="1" hidden="1">
      <c r="A335" s="326"/>
      <c r="B335" s="330" t="s">
        <v>764</v>
      </c>
      <c r="C335" s="330"/>
      <c r="D335" s="330"/>
      <c r="E335" s="294"/>
      <c r="F335" s="296" t="s">
        <v>397</v>
      </c>
      <c r="G335" s="296" t="s">
        <v>388</v>
      </c>
      <c r="H335" s="296" t="s">
        <v>765</v>
      </c>
      <c r="I335" s="296" t="s">
        <v>402</v>
      </c>
      <c r="J335" s="374">
        <v>2260.1</v>
      </c>
    </row>
    <row r="336" spans="1:10" ht="0.75" customHeight="1" hidden="1">
      <c r="A336" s="326"/>
      <c r="B336" s="330" t="s">
        <v>766</v>
      </c>
      <c r="C336" s="330"/>
      <c r="D336" s="330"/>
      <c r="E336" s="353"/>
      <c r="F336" s="354" t="s">
        <v>397</v>
      </c>
      <c r="G336" s="354" t="s">
        <v>391</v>
      </c>
      <c r="H336" s="354" t="s">
        <v>767</v>
      </c>
      <c r="I336" s="354"/>
      <c r="J336" s="375">
        <f>J337</f>
        <v>8320.5</v>
      </c>
    </row>
    <row r="337" spans="1:10" ht="39" customHeight="1" hidden="1">
      <c r="A337" s="326"/>
      <c r="B337" s="349" t="s">
        <v>566</v>
      </c>
      <c r="C337" s="349"/>
      <c r="D337" s="349"/>
      <c r="E337" s="353"/>
      <c r="F337" s="354" t="s">
        <v>397</v>
      </c>
      <c r="G337" s="354" t="s">
        <v>391</v>
      </c>
      <c r="H337" s="354" t="s">
        <v>768</v>
      </c>
      <c r="I337" s="354"/>
      <c r="J337" s="375">
        <f>J338+J341+J343+J348+J350</f>
        <v>8320.5</v>
      </c>
    </row>
    <row r="338" spans="1:10" ht="76.5" customHeight="1" hidden="1">
      <c r="A338" s="326"/>
      <c r="B338" s="330" t="s">
        <v>769</v>
      </c>
      <c r="C338" s="330"/>
      <c r="D338" s="330"/>
      <c r="E338" s="353"/>
      <c r="F338" s="354" t="s">
        <v>397</v>
      </c>
      <c r="G338" s="354" t="s">
        <v>391</v>
      </c>
      <c r="H338" s="354" t="s">
        <v>770</v>
      </c>
      <c r="I338" s="354"/>
      <c r="J338" s="375">
        <f>J339+J340</f>
        <v>2041.5</v>
      </c>
    </row>
    <row r="339" spans="1:10" ht="25.5" customHeight="1" hidden="1">
      <c r="A339" s="326"/>
      <c r="B339" s="330" t="s">
        <v>764</v>
      </c>
      <c r="C339" s="330"/>
      <c r="D339" s="330"/>
      <c r="E339" s="353"/>
      <c r="F339" s="354" t="s">
        <v>397</v>
      </c>
      <c r="G339" s="354" t="s">
        <v>391</v>
      </c>
      <c r="H339" s="354" t="s">
        <v>770</v>
      </c>
      <c r="I339" s="354" t="s">
        <v>402</v>
      </c>
      <c r="J339" s="375">
        <v>2031.3</v>
      </c>
    </row>
    <row r="340" spans="1:10" ht="23.25" customHeight="1" hidden="1">
      <c r="A340" s="326"/>
      <c r="B340" s="330" t="s">
        <v>527</v>
      </c>
      <c r="C340" s="330"/>
      <c r="D340" s="330"/>
      <c r="E340" s="353"/>
      <c r="F340" s="354" t="s">
        <v>397</v>
      </c>
      <c r="G340" s="354" t="s">
        <v>391</v>
      </c>
      <c r="H340" s="354" t="s">
        <v>770</v>
      </c>
      <c r="I340" s="354" t="s">
        <v>52</v>
      </c>
      <c r="J340" s="375">
        <v>10.2</v>
      </c>
    </row>
    <row r="341" spans="1:10" ht="48" customHeight="1" hidden="1">
      <c r="A341" s="326"/>
      <c r="B341" s="330" t="s">
        <v>771</v>
      </c>
      <c r="C341" s="330"/>
      <c r="D341" s="330"/>
      <c r="E341" s="353"/>
      <c r="F341" s="354" t="s">
        <v>397</v>
      </c>
      <c r="G341" s="354" t="s">
        <v>391</v>
      </c>
      <c r="H341" s="354" t="s">
        <v>772</v>
      </c>
      <c r="I341" s="354"/>
      <c r="J341" s="375">
        <f>J342</f>
        <v>1666</v>
      </c>
    </row>
    <row r="342" spans="1:10" ht="30" customHeight="1" hidden="1">
      <c r="A342" s="326"/>
      <c r="B342" s="330" t="s">
        <v>527</v>
      </c>
      <c r="C342" s="330"/>
      <c r="D342" s="330"/>
      <c r="E342" s="353"/>
      <c r="F342" s="354" t="s">
        <v>397</v>
      </c>
      <c r="G342" s="354" t="s">
        <v>391</v>
      </c>
      <c r="H342" s="354" t="s">
        <v>772</v>
      </c>
      <c r="I342" s="354" t="s">
        <v>52</v>
      </c>
      <c r="J342" s="375">
        <v>1666</v>
      </c>
    </row>
    <row r="343" spans="1:10" ht="39.75" customHeight="1" hidden="1">
      <c r="A343" s="326"/>
      <c r="B343" s="330" t="s">
        <v>773</v>
      </c>
      <c r="C343" s="330"/>
      <c r="D343" s="330"/>
      <c r="E343" s="376"/>
      <c r="F343" s="354" t="s">
        <v>397</v>
      </c>
      <c r="G343" s="354" t="s">
        <v>391</v>
      </c>
      <c r="H343" s="354" t="s">
        <v>774</v>
      </c>
      <c r="I343" s="377"/>
      <c r="J343" s="375">
        <f>J344+J346</f>
        <v>4584</v>
      </c>
    </row>
    <row r="344" spans="1:10" ht="27.75" customHeight="1" hidden="1">
      <c r="A344" s="326"/>
      <c r="B344" s="330" t="s">
        <v>775</v>
      </c>
      <c r="C344" s="330"/>
      <c r="D344" s="330"/>
      <c r="E344" s="353"/>
      <c r="F344" s="354" t="s">
        <v>397</v>
      </c>
      <c r="G344" s="354" t="s">
        <v>391</v>
      </c>
      <c r="H344" s="354" t="s">
        <v>776</v>
      </c>
      <c r="I344" s="354"/>
      <c r="J344" s="375">
        <f>J345</f>
        <v>1054</v>
      </c>
    </row>
    <row r="345" spans="1:10" ht="0.75" customHeight="1" hidden="1">
      <c r="A345" s="326"/>
      <c r="B345" s="330" t="s">
        <v>764</v>
      </c>
      <c r="C345" s="330"/>
      <c r="D345" s="330"/>
      <c r="E345" s="353"/>
      <c r="F345" s="354" t="s">
        <v>397</v>
      </c>
      <c r="G345" s="354" t="s">
        <v>391</v>
      </c>
      <c r="H345" s="354" t="s">
        <v>776</v>
      </c>
      <c r="I345" s="354" t="s">
        <v>402</v>
      </c>
      <c r="J345" s="375">
        <v>1054</v>
      </c>
    </row>
    <row r="346" spans="1:10" ht="30" customHeight="1" hidden="1">
      <c r="A346" s="326"/>
      <c r="B346" s="330" t="s">
        <v>777</v>
      </c>
      <c r="C346" s="330"/>
      <c r="D346" s="330"/>
      <c r="E346" s="353"/>
      <c r="F346" s="354" t="s">
        <v>397</v>
      </c>
      <c r="G346" s="354" t="s">
        <v>391</v>
      </c>
      <c r="H346" s="354" t="s">
        <v>778</v>
      </c>
      <c r="I346" s="354"/>
      <c r="J346" s="375">
        <f>J347</f>
        <v>3530</v>
      </c>
    </row>
    <row r="347" spans="1:10" ht="25.5" customHeight="1" hidden="1">
      <c r="A347" s="326"/>
      <c r="B347" s="330" t="s">
        <v>764</v>
      </c>
      <c r="C347" s="330"/>
      <c r="D347" s="330"/>
      <c r="E347" s="353"/>
      <c r="F347" s="354" t="s">
        <v>397</v>
      </c>
      <c r="G347" s="354" t="s">
        <v>391</v>
      </c>
      <c r="H347" s="354" t="s">
        <v>778</v>
      </c>
      <c r="I347" s="354" t="s">
        <v>402</v>
      </c>
      <c r="J347" s="375">
        <v>3530</v>
      </c>
    </row>
    <row r="348" spans="1:10" ht="39.75" customHeight="1" hidden="1">
      <c r="A348" s="326"/>
      <c r="B348" s="330" t="s">
        <v>779</v>
      </c>
      <c r="C348" s="330"/>
      <c r="D348" s="330"/>
      <c r="E348" s="353"/>
      <c r="F348" s="354" t="s">
        <v>397</v>
      </c>
      <c r="G348" s="354" t="s">
        <v>391</v>
      </c>
      <c r="H348" s="354" t="s">
        <v>780</v>
      </c>
      <c r="I348" s="354"/>
      <c r="J348" s="375">
        <f>J349</f>
        <v>9</v>
      </c>
    </row>
    <row r="349" spans="1:10" ht="32.25" customHeight="1" hidden="1">
      <c r="A349" s="326"/>
      <c r="B349" s="330" t="s">
        <v>764</v>
      </c>
      <c r="C349" s="330"/>
      <c r="D349" s="330"/>
      <c r="E349" s="353"/>
      <c r="F349" s="354" t="s">
        <v>397</v>
      </c>
      <c r="G349" s="354" t="s">
        <v>391</v>
      </c>
      <c r="H349" s="354" t="s">
        <v>780</v>
      </c>
      <c r="I349" s="354" t="s">
        <v>402</v>
      </c>
      <c r="J349" s="375">
        <v>9</v>
      </c>
    </row>
    <row r="350" spans="1:10" ht="44.25" customHeight="1" hidden="1">
      <c r="A350" s="326"/>
      <c r="B350" s="330" t="s">
        <v>781</v>
      </c>
      <c r="C350" s="330"/>
      <c r="D350" s="330"/>
      <c r="E350" s="353"/>
      <c r="F350" s="354" t="s">
        <v>397</v>
      </c>
      <c r="G350" s="354" t="s">
        <v>391</v>
      </c>
      <c r="H350" s="354" t="s">
        <v>782</v>
      </c>
      <c r="I350" s="354"/>
      <c r="J350" s="375">
        <f>J351</f>
        <v>20</v>
      </c>
    </row>
    <row r="351" spans="1:10" ht="26.25" customHeight="1" hidden="1">
      <c r="A351" s="326"/>
      <c r="B351" s="330" t="s">
        <v>764</v>
      </c>
      <c r="C351" s="330"/>
      <c r="D351" s="330"/>
      <c r="E351" s="353"/>
      <c r="F351" s="354" t="s">
        <v>397</v>
      </c>
      <c r="G351" s="354" t="s">
        <v>391</v>
      </c>
      <c r="H351" s="354" t="s">
        <v>782</v>
      </c>
      <c r="I351" s="354" t="s">
        <v>402</v>
      </c>
      <c r="J351" s="375">
        <v>20</v>
      </c>
    </row>
    <row r="352" spans="1:10" ht="0.75" customHeight="1" hidden="1">
      <c r="A352" s="326"/>
      <c r="B352" s="349" t="s">
        <v>566</v>
      </c>
      <c r="C352" s="349"/>
      <c r="D352" s="349"/>
      <c r="E352" s="337"/>
      <c r="F352" s="296">
        <v>10</v>
      </c>
      <c r="G352" s="296" t="s">
        <v>486</v>
      </c>
      <c r="H352" s="296" t="s">
        <v>622</v>
      </c>
      <c r="I352" s="296"/>
      <c r="J352" s="374">
        <f aca="true" t="shared" si="9" ref="J352:J353">J353</f>
        <v>325</v>
      </c>
    </row>
    <row r="353" spans="1:10" ht="57" customHeight="1" hidden="1">
      <c r="A353" s="326"/>
      <c r="B353" s="349" t="s">
        <v>783</v>
      </c>
      <c r="C353" s="349"/>
      <c r="D353" s="349"/>
      <c r="E353" s="337"/>
      <c r="F353" s="296">
        <v>10</v>
      </c>
      <c r="G353" s="296" t="s">
        <v>486</v>
      </c>
      <c r="H353" s="296" t="s">
        <v>784</v>
      </c>
      <c r="I353" s="296"/>
      <c r="J353" s="374">
        <f t="shared" si="9"/>
        <v>325</v>
      </c>
    </row>
    <row r="354" spans="1:10" ht="38.25" customHeight="1" hidden="1">
      <c r="A354" s="326"/>
      <c r="B354" s="330" t="s">
        <v>520</v>
      </c>
      <c r="C354" s="330"/>
      <c r="D354" s="330"/>
      <c r="E354" s="294"/>
      <c r="F354" s="296" t="s">
        <v>397</v>
      </c>
      <c r="G354" s="296" t="s">
        <v>486</v>
      </c>
      <c r="H354" s="296" t="s">
        <v>784</v>
      </c>
      <c r="I354" s="296" t="s">
        <v>40</v>
      </c>
      <c r="J354" s="374">
        <v>325</v>
      </c>
    </row>
    <row r="355" spans="1:10" ht="12.75" customHeight="1" hidden="1">
      <c r="A355" s="326"/>
      <c r="B355" s="329" t="s">
        <v>711</v>
      </c>
      <c r="C355" s="329"/>
      <c r="D355" s="329"/>
      <c r="E355" s="294"/>
      <c r="F355" s="296" t="s">
        <v>397</v>
      </c>
      <c r="G355" s="296" t="s">
        <v>486</v>
      </c>
      <c r="H355" s="296" t="s">
        <v>712</v>
      </c>
      <c r="I355" s="296"/>
      <c r="J355" s="374">
        <f>J356+J358</f>
        <v>0</v>
      </c>
    </row>
    <row r="356" spans="1:10" ht="53.25" customHeight="1" hidden="1">
      <c r="A356" s="326"/>
      <c r="B356" s="330" t="s">
        <v>785</v>
      </c>
      <c r="C356" s="330"/>
      <c r="D356" s="330"/>
      <c r="E356" s="294"/>
      <c r="F356" s="296" t="s">
        <v>397</v>
      </c>
      <c r="G356" s="296" t="s">
        <v>486</v>
      </c>
      <c r="H356" s="296" t="s">
        <v>786</v>
      </c>
      <c r="I356" s="296"/>
      <c r="J356" s="374">
        <f>J357</f>
        <v>0</v>
      </c>
    </row>
    <row r="357" spans="1:10" ht="30.75" customHeight="1" hidden="1">
      <c r="A357" s="326"/>
      <c r="B357" s="330" t="s">
        <v>787</v>
      </c>
      <c r="C357" s="330"/>
      <c r="D357" s="330"/>
      <c r="E357" s="294"/>
      <c r="F357" s="296" t="s">
        <v>397</v>
      </c>
      <c r="G357" s="296" t="s">
        <v>486</v>
      </c>
      <c r="H357" s="296" t="s">
        <v>786</v>
      </c>
      <c r="I357" s="296" t="s">
        <v>731</v>
      </c>
      <c r="J357" s="374">
        <v>0</v>
      </c>
    </row>
    <row r="358" spans="1:10" ht="46.5" customHeight="1" hidden="1">
      <c r="A358" s="326"/>
      <c r="B358" s="330" t="s">
        <v>788</v>
      </c>
      <c r="C358" s="330"/>
      <c r="D358" s="330"/>
      <c r="E358" s="294"/>
      <c r="F358" s="296" t="s">
        <v>397</v>
      </c>
      <c r="G358" s="296" t="s">
        <v>486</v>
      </c>
      <c r="H358" s="296" t="s">
        <v>789</v>
      </c>
      <c r="I358" s="296"/>
      <c r="J358" s="374">
        <f>J359</f>
        <v>0</v>
      </c>
    </row>
    <row r="359" spans="1:10" ht="21.75" customHeight="1" hidden="1">
      <c r="A359" s="326"/>
      <c r="B359" s="330" t="s">
        <v>787</v>
      </c>
      <c r="C359" s="330"/>
      <c r="D359" s="330"/>
      <c r="E359" s="294"/>
      <c r="F359" s="296" t="s">
        <v>397</v>
      </c>
      <c r="G359" s="296" t="s">
        <v>486</v>
      </c>
      <c r="H359" s="296" t="s">
        <v>789</v>
      </c>
      <c r="I359" s="296" t="s">
        <v>731</v>
      </c>
      <c r="J359" s="374">
        <v>0</v>
      </c>
    </row>
    <row r="360" spans="1:10" ht="18.75" customHeight="1">
      <c r="A360" s="326"/>
      <c r="B360" s="355" t="s">
        <v>790</v>
      </c>
      <c r="C360" s="355"/>
      <c r="D360" s="355"/>
      <c r="E360" s="287"/>
      <c r="F360" s="289" t="s">
        <v>393</v>
      </c>
      <c r="G360" s="289"/>
      <c r="H360" s="289"/>
      <c r="I360" s="289"/>
      <c r="J360" s="328">
        <f>J361</f>
        <v>147.2</v>
      </c>
    </row>
    <row r="361" spans="1:10" ht="18" customHeight="1">
      <c r="A361" s="326"/>
      <c r="B361" s="329" t="s">
        <v>214</v>
      </c>
      <c r="C361" s="329"/>
      <c r="D361" s="329"/>
      <c r="E361" s="294"/>
      <c r="F361" s="289" t="s">
        <v>393</v>
      </c>
      <c r="G361" s="289" t="s">
        <v>389</v>
      </c>
      <c r="H361" s="292"/>
      <c r="I361" s="289"/>
      <c r="J361" s="328">
        <v>147.2</v>
      </c>
    </row>
    <row r="362" spans="1:10" ht="54.75" customHeight="1" hidden="1">
      <c r="A362" s="326"/>
      <c r="B362" s="329" t="s">
        <v>688</v>
      </c>
      <c r="C362" s="329"/>
      <c r="D362" s="329"/>
      <c r="E362" s="294"/>
      <c r="F362" s="296" t="s">
        <v>393</v>
      </c>
      <c r="G362" s="296" t="s">
        <v>389</v>
      </c>
      <c r="H362" s="296" t="s">
        <v>689</v>
      </c>
      <c r="I362" s="296"/>
      <c r="J362" s="374">
        <f aca="true" t="shared" si="10" ref="J362:J363">J363</f>
        <v>400</v>
      </c>
    </row>
    <row r="363" spans="1:10" ht="39.75" customHeight="1" hidden="1">
      <c r="A363" s="326"/>
      <c r="B363" s="329" t="s">
        <v>791</v>
      </c>
      <c r="C363" s="329"/>
      <c r="D363" s="329"/>
      <c r="E363" s="294"/>
      <c r="F363" s="296" t="s">
        <v>393</v>
      </c>
      <c r="G363" s="296" t="s">
        <v>389</v>
      </c>
      <c r="H363" s="296" t="s">
        <v>792</v>
      </c>
      <c r="I363" s="296"/>
      <c r="J363" s="374">
        <f t="shared" si="10"/>
        <v>400</v>
      </c>
    </row>
    <row r="364" spans="1:10" ht="39" customHeight="1" hidden="1">
      <c r="A364" s="326"/>
      <c r="B364" s="329" t="s">
        <v>527</v>
      </c>
      <c r="C364" s="329"/>
      <c r="D364" s="329"/>
      <c r="E364" s="294"/>
      <c r="F364" s="296" t="s">
        <v>393</v>
      </c>
      <c r="G364" s="296" t="s">
        <v>389</v>
      </c>
      <c r="H364" s="296" t="s">
        <v>792</v>
      </c>
      <c r="I364" s="296" t="s">
        <v>52</v>
      </c>
      <c r="J364" s="374">
        <v>400</v>
      </c>
    </row>
    <row r="365" spans="1:10" ht="33" customHeight="1" hidden="1">
      <c r="A365" s="338"/>
      <c r="B365" s="329" t="s">
        <v>550</v>
      </c>
      <c r="C365" s="329"/>
      <c r="D365" s="329"/>
      <c r="E365" s="341"/>
      <c r="F365" s="296" t="s">
        <v>793</v>
      </c>
      <c r="G365" s="296" t="s">
        <v>388</v>
      </c>
      <c r="H365" s="296" t="s">
        <v>551</v>
      </c>
      <c r="I365" s="296"/>
      <c r="J365" s="328">
        <f aca="true" t="shared" si="11" ref="J365:J366">J366</f>
        <v>2966.8</v>
      </c>
    </row>
    <row r="366" spans="1:10" ht="24" customHeight="1" hidden="1">
      <c r="A366" s="338"/>
      <c r="B366" s="329" t="s">
        <v>794</v>
      </c>
      <c r="C366" s="329"/>
      <c r="D366" s="329"/>
      <c r="E366" s="341"/>
      <c r="F366" s="296" t="s">
        <v>793</v>
      </c>
      <c r="G366" s="296" t="s">
        <v>388</v>
      </c>
      <c r="H366" s="296" t="s">
        <v>795</v>
      </c>
      <c r="I366" s="296"/>
      <c r="J366" s="374">
        <f t="shared" si="11"/>
        <v>2966.8</v>
      </c>
    </row>
    <row r="367" spans="1:10" ht="33.75" customHeight="1" hidden="1">
      <c r="A367" s="338"/>
      <c r="B367" s="329" t="s">
        <v>796</v>
      </c>
      <c r="C367" s="329"/>
      <c r="D367" s="329"/>
      <c r="E367" s="341"/>
      <c r="F367" s="296" t="s">
        <v>793</v>
      </c>
      <c r="G367" s="296" t="s">
        <v>388</v>
      </c>
      <c r="H367" s="296" t="s">
        <v>795</v>
      </c>
      <c r="I367" s="296" t="s">
        <v>797</v>
      </c>
      <c r="J367" s="374">
        <v>2966.8</v>
      </c>
    </row>
    <row r="368" spans="1:10" ht="19.5" customHeight="1" hidden="1">
      <c r="A368" s="338"/>
      <c r="B368" s="329" t="s">
        <v>798</v>
      </c>
      <c r="C368" s="329"/>
      <c r="D368" s="329"/>
      <c r="E368" s="341"/>
      <c r="F368" s="289" t="s">
        <v>793</v>
      </c>
      <c r="G368" s="289" t="s">
        <v>389</v>
      </c>
      <c r="H368" s="289"/>
      <c r="I368" s="289"/>
      <c r="J368" s="328">
        <v>0</v>
      </c>
    </row>
    <row r="369" spans="1:10" ht="0.75" customHeight="1">
      <c r="A369" s="338"/>
      <c r="B369" s="329" t="s">
        <v>550</v>
      </c>
      <c r="C369" s="329"/>
      <c r="D369" s="329"/>
      <c r="E369" s="341"/>
      <c r="F369" s="296" t="s">
        <v>793</v>
      </c>
      <c r="G369" s="296" t="s">
        <v>389</v>
      </c>
      <c r="H369" s="296" t="s">
        <v>551</v>
      </c>
      <c r="I369" s="296"/>
      <c r="J369" s="374">
        <f aca="true" t="shared" si="12" ref="J369:J370">J370</f>
        <v>296</v>
      </c>
    </row>
    <row r="370" spans="1:10" ht="28.5" customHeight="1" hidden="1">
      <c r="A370" s="338"/>
      <c r="B370" s="329" t="s">
        <v>799</v>
      </c>
      <c r="C370" s="329"/>
      <c r="D370" s="329"/>
      <c r="E370" s="341"/>
      <c r="F370" s="296" t="s">
        <v>793</v>
      </c>
      <c r="G370" s="296" t="s">
        <v>389</v>
      </c>
      <c r="H370" s="296" t="s">
        <v>800</v>
      </c>
      <c r="I370" s="296"/>
      <c r="J370" s="374">
        <f t="shared" si="12"/>
        <v>296</v>
      </c>
    </row>
    <row r="371" spans="1:10" ht="27" customHeight="1" hidden="1">
      <c r="A371" s="338"/>
      <c r="B371" s="329" t="s">
        <v>801</v>
      </c>
      <c r="C371" s="329"/>
      <c r="D371" s="329"/>
      <c r="E371" s="341"/>
      <c r="F371" s="296" t="s">
        <v>793</v>
      </c>
      <c r="G371" s="296" t="s">
        <v>389</v>
      </c>
      <c r="H371" s="296" t="s">
        <v>800</v>
      </c>
      <c r="I371" s="296" t="s">
        <v>802</v>
      </c>
      <c r="J371" s="374">
        <v>296</v>
      </c>
    </row>
    <row r="372" spans="1:10" ht="27" customHeight="1">
      <c r="A372" s="378"/>
      <c r="B372" s="329" t="s">
        <v>803</v>
      </c>
      <c r="C372" s="329"/>
      <c r="D372" s="329"/>
      <c r="E372" s="341"/>
      <c r="F372" s="289" t="s">
        <v>394</v>
      </c>
      <c r="G372" s="289" t="s">
        <v>432</v>
      </c>
      <c r="H372" s="296"/>
      <c r="I372" s="296"/>
      <c r="J372" s="328">
        <f>J373</f>
        <v>0.4</v>
      </c>
    </row>
    <row r="373" spans="1:10" ht="27" customHeight="1">
      <c r="A373" s="378"/>
      <c r="B373" s="329" t="s">
        <v>803</v>
      </c>
      <c r="C373" s="329"/>
      <c r="D373" s="329"/>
      <c r="E373" s="341"/>
      <c r="F373" s="289" t="s">
        <v>394</v>
      </c>
      <c r="G373" s="289" t="s">
        <v>388</v>
      </c>
      <c r="H373" s="296"/>
      <c r="I373" s="296"/>
      <c r="J373" s="328">
        <v>0.4</v>
      </c>
    </row>
    <row r="374" spans="1:10" ht="27.75" customHeight="1">
      <c r="A374" s="379"/>
      <c r="B374" s="380" t="s">
        <v>403</v>
      </c>
      <c r="C374" s="380"/>
      <c r="D374" s="380"/>
      <c r="E374" s="380"/>
      <c r="F374" s="380"/>
      <c r="G374" s="380"/>
      <c r="H374" s="380"/>
      <c r="I374" s="380"/>
      <c r="J374" s="381">
        <f>J21+J158+J162+J165+J171+J287+J330+J360+J372</f>
        <v>7354.6</v>
      </c>
    </row>
  </sheetData>
  <sheetProtection selectLockedCells="1" selectUnlockedCells="1"/>
  <mergeCells count="378">
    <mergeCell ref="A3:J3"/>
    <mergeCell ref="A5:J5"/>
    <mergeCell ref="A6:J6"/>
    <mergeCell ref="A7:J7"/>
    <mergeCell ref="I9:K9"/>
    <mergeCell ref="D10:I10"/>
    <mergeCell ref="F11:I11"/>
    <mergeCell ref="G12:I12"/>
    <mergeCell ref="D14:I14"/>
    <mergeCell ref="A15:J15"/>
    <mergeCell ref="A16:J16"/>
    <mergeCell ref="A17:J1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74:D74"/>
    <mergeCell ref="B75:D75"/>
    <mergeCell ref="B76:D76"/>
    <mergeCell ref="B77:D77"/>
    <mergeCell ref="B78:D78"/>
    <mergeCell ref="B79:D79"/>
    <mergeCell ref="B80:D80"/>
    <mergeCell ref="N80:P80"/>
    <mergeCell ref="B81:D81"/>
    <mergeCell ref="N81:P81"/>
    <mergeCell ref="B82:D82"/>
    <mergeCell ref="N82:P82"/>
    <mergeCell ref="B83:D83"/>
    <mergeCell ref="N83:P83"/>
    <mergeCell ref="B84:D84"/>
    <mergeCell ref="N84:P84"/>
    <mergeCell ref="B85:D85"/>
    <mergeCell ref="N85:P85"/>
    <mergeCell ref="B86:D86"/>
    <mergeCell ref="N86:P86"/>
    <mergeCell ref="B87:D87"/>
    <mergeCell ref="N87:P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1:D121"/>
    <mergeCell ref="B122:D122"/>
    <mergeCell ref="B123:D123"/>
    <mergeCell ref="B124:D124"/>
    <mergeCell ref="B125:D125"/>
    <mergeCell ref="M125:O125"/>
    <mergeCell ref="B126:D126"/>
    <mergeCell ref="M126:O126"/>
    <mergeCell ref="B127:D127"/>
    <mergeCell ref="M127:O127"/>
    <mergeCell ref="B128:D128"/>
    <mergeCell ref="M128:O128"/>
    <mergeCell ref="B129:D129"/>
    <mergeCell ref="M129:O129"/>
    <mergeCell ref="B130:D130"/>
    <mergeCell ref="M130:O130"/>
    <mergeCell ref="B131:D131"/>
    <mergeCell ref="M131:O131"/>
    <mergeCell ref="B132:D132"/>
    <mergeCell ref="B133:D133"/>
    <mergeCell ref="B134:D134"/>
    <mergeCell ref="B135:D135"/>
    <mergeCell ref="B136:D136"/>
    <mergeCell ref="M136:O136"/>
    <mergeCell ref="B137:D137"/>
    <mergeCell ref="M137:O137"/>
    <mergeCell ref="B138:D138"/>
    <mergeCell ref="M138:O138"/>
    <mergeCell ref="B139:D139"/>
    <mergeCell ref="M139:O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P229:R229"/>
    <mergeCell ref="B230:D230"/>
    <mergeCell ref="P230:R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L235"/>
  <sheetViews>
    <sheetView workbookViewId="0" topLeftCell="A1">
      <selection activeCell="K10" sqref="K10"/>
    </sheetView>
  </sheetViews>
  <sheetFormatPr defaultColWidth="9.140625" defaultRowHeight="15"/>
  <cols>
    <col min="1" max="1" width="51.00390625" style="0" customWidth="1"/>
    <col min="2" max="2" width="0" style="0" hidden="1" customWidth="1"/>
    <col min="3" max="3" width="7.57421875" style="0" customWidth="1"/>
    <col min="4" max="4" width="7.7109375" style="0" customWidth="1"/>
    <col min="5" max="5" width="9.8515625" style="0" customWidth="1"/>
    <col min="6" max="6" width="7.140625" style="0" customWidth="1"/>
    <col min="7" max="7" width="0" style="0" hidden="1" customWidth="1"/>
    <col min="8" max="8" width="10.28125" style="0" customWidth="1"/>
    <col min="9" max="9" width="8.421875" style="0" customWidth="1"/>
    <col min="10" max="16384" width="8.7109375" style="0" customWidth="1"/>
  </cols>
  <sheetData>
    <row r="1" spans="6:8" ht="9.75" customHeight="1">
      <c r="F1" s="267"/>
      <c r="G1" s="267"/>
      <c r="H1" s="267"/>
    </row>
    <row r="2" spans="1:9" s="384" customFormat="1" ht="14.25" customHeight="1">
      <c r="A2" s="382" t="s">
        <v>804</v>
      </c>
      <c r="B2" s="382"/>
      <c r="C2" s="382"/>
      <c r="D2" s="382"/>
      <c r="E2" s="382"/>
      <c r="F2" s="382"/>
      <c r="G2" s="382"/>
      <c r="H2" s="382"/>
      <c r="I2" s="383"/>
    </row>
    <row r="3" spans="1:9" ht="14.25" customHeight="1">
      <c r="A3" s="385"/>
      <c r="B3" s="385"/>
      <c r="C3" s="382" t="s">
        <v>805</v>
      </c>
      <c r="D3" s="382"/>
      <c r="E3" s="382"/>
      <c r="F3" s="382"/>
      <c r="G3" s="382"/>
      <c r="H3" s="382"/>
      <c r="I3" s="383"/>
    </row>
    <row r="4" spans="1:9" ht="14.25" customHeight="1">
      <c r="A4" s="386" t="s">
        <v>370</v>
      </c>
      <c r="B4" s="386"/>
      <c r="C4" s="386"/>
      <c r="D4" s="386"/>
      <c r="E4" s="386"/>
      <c r="F4" s="386"/>
      <c r="G4" s="386"/>
      <c r="H4" s="386"/>
      <c r="I4" s="383"/>
    </row>
    <row r="5" spans="1:9" ht="15" customHeight="1">
      <c r="A5" s="387" t="s">
        <v>806</v>
      </c>
      <c r="B5" s="387"/>
      <c r="C5" s="387"/>
      <c r="D5" s="387"/>
      <c r="E5" s="387"/>
      <c r="F5" s="387"/>
      <c r="G5" s="387"/>
      <c r="H5" s="387"/>
      <c r="I5" s="383"/>
    </row>
    <row r="6" spans="1:8" ht="9.75" customHeight="1">
      <c r="A6" s="388"/>
      <c r="B6" s="388"/>
      <c r="C6" s="388"/>
      <c r="D6" s="388"/>
      <c r="E6" s="388"/>
      <c r="F6" s="388"/>
      <c r="G6" s="388"/>
      <c r="H6" s="388"/>
    </row>
    <row r="7" spans="1:8" s="384" customFormat="1" ht="14.25" customHeight="1" hidden="1">
      <c r="A7" s="389"/>
      <c r="B7" s="389"/>
      <c r="C7" s="389"/>
      <c r="D7" s="390"/>
      <c r="E7" s="390"/>
      <c r="F7" s="390"/>
      <c r="G7" s="390"/>
      <c r="H7" s="390"/>
    </row>
    <row r="8" spans="1:8" ht="15" customHeight="1">
      <c r="A8" s="391" t="s">
        <v>807</v>
      </c>
      <c r="B8" s="391"/>
      <c r="C8" s="391"/>
      <c r="D8" s="391"/>
      <c r="E8" s="391"/>
      <c r="F8" s="391"/>
      <c r="G8" s="391"/>
      <c r="H8" s="391"/>
    </row>
    <row r="9" spans="1:11" ht="30.75" customHeight="1">
      <c r="A9" s="392" t="s">
        <v>808</v>
      </c>
      <c r="B9" s="392"/>
      <c r="C9" s="392"/>
      <c r="D9" s="392"/>
      <c r="E9" s="392"/>
      <c r="F9" s="392"/>
      <c r="G9" s="392"/>
      <c r="H9" s="392"/>
      <c r="K9" s="384"/>
    </row>
    <row r="10" spans="1:8" ht="15" customHeight="1">
      <c r="A10" s="391" t="s">
        <v>809</v>
      </c>
      <c r="B10" s="391"/>
      <c r="C10" s="391"/>
      <c r="D10" s="391"/>
      <c r="E10" s="391"/>
      <c r="F10" s="391"/>
      <c r="G10" s="391"/>
      <c r="H10" s="391"/>
    </row>
    <row r="11" spans="1:8" ht="14.25" customHeight="1" hidden="1">
      <c r="A11" s="393"/>
      <c r="B11" s="393"/>
      <c r="C11" s="393"/>
      <c r="D11" s="393"/>
      <c r="E11" s="393"/>
      <c r="F11" s="393"/>
      <c r="G11" s="393"/>
      <c r="H11" s="393"/>
    </row>
    <row r="12" spans="1:8" s="397" customFormat="1" ht="15" customHeight="1">
      <c r="A12" s="18" t="s">
        <v>810</v>
      </c>
      <c r="B12" s="394" t="s">
        <v>509</v>
      </c>
      <c r="C12" s="395" t="s">
        <v>510</v>
      </c>
      <c r="D12" s="394" t="s">
        <v>511</v>
      </c>
      <c r="E12" s="11" t="s">
        <v>811</v>
      </c>
      <c r="F12" s="11" t="s">
        <v>33</v>
      </c>
      <c r="G12" s="279" t="s">
        <v>34</v>
      </c>
      <c r="H12" s="396" t="s">
        <v>414</v>
      </c>
    </row>
    <row r="13" spans="1:8" ht="17.25" customHeight="1">
      <c r="A13" s="18"/>
      <c r="B13" s="394"/>
      <c r="C13" s="395"/>
      <c r="D13" s="394"/>
      <c r="E13" s="11"/>
      <c r="F13" s="11"/>
      <c r="G13" s="279"/>
      <c r="H13" s="398" t="s">
        <v>12</v>
      </c>
    </row>
    <row r="14" spans="1:8" ht="19.5" customHeight="1">
      <c r="A14" s="35" t="s">
        <v>514</v>
      </c>
      <c r="B14" s="35"/>
      <c r="C14" s="11" t="s">
        <v>388</v>
      </c>
      <c r="D14" s="11" t="s">
        <v>432</v>
      </c>
      <c r="E14" s="11"/>
      <c r="F14" s="11"/>
      <c r="G14" s="11"/>
      <c r="H14" s="27">
        <f>H15+H23+H49+H59+H65</f>
        <v>4252.1</v>
      </c>
    </row>
    <row r="15" spans="1:8" ht="33.75" customHeight="1">
      <c r="A15" s="35" t="s">
        <v>812</v>
      </c>
      <c r="B15" s="35"/>
      <c r="C15" s="11" t="s">
        <v>388</v>
      </c>
      <c r="D15" s="11" t="s">
        <v>389</v>
      </c>
      <c r="E15" s="11"/>
      <c r="F15" s="11"/>
      <c r="G15" s="11"/>
      <c r="H15" s="27">
        <f aca="true" t="shared" si="0" ref="H15:H17">H16</f>
        <v>868</v>
      </c>
    </row>
    <row r="16" spans="1:10" ht="33.75" customHeight="1">
      <c r="A16" s="35" t="s">
        <v>813</v>
      </c>
      <c r="B16" s="35"/>
      <c r="C16" s="11" t="s">
        <v>388</v>
      </c>
      <c r="D16" s="11" t="s">
        <v>389</v>
      </c>
      <c r="E16" s="11" t="s">
        <v>814</v>
      </c>
      <c r="F16" s="11"/>
      <c r="G16" s="11"/>
      <c r="H16" s="27">
        <f t="shared" si="0"/>
        <v>868</v>
      </c>
      <c r="J16" s="399"/>
    </row>
    <row r="17" spans="1:8" ht="33.75" customHeight="1">
      <c r="A17" s="35" t="s">
        <v>815</v>
      </c>
      <c r="B17" s="35"/>
      <c r="C17" s="11" t="s">
        <v>388</v>
      </c>
      <c r="D17" s="11" t="s">
        <v>389</v>
      </c>
      <c r="E17" s="11" t="s">
        <v>816</v>
      </c>
      <c r="F17" s="11"/>
      <c r="G17" s="11"/>
      <c r="H17" s="27">
        <f t="shared" si="0"/>
        <v>868</v>
      </c>
    </row>
    <row r="18" spans="1:8" ht="33.75" customHeight="1">
      <c r="A18" s="35" t="s">
        <v>817</v>
      </c>
      <c r="B18" s="35"/>
      <c r="C18" s="11" t="s">
        <v>388</v>
      </c>
      <c r="D18" s="11" t="s">
        <v>389</v>
      </c>
      <c r="E18" s="11" t="s">
        <v>816</v>
      </c>
      <c r="F18" s="11" t="s">
        <v>818</v>
      </c>
      <c r="G18" s="11"/>
      <c r="H18" s="27">
        <f>SUM(H19)</f>
        <v>868</v>
      </c>
    </row>
    <row r="19" spans="1:8" ht="32.25" customHeight="1">
      <c r="A19" s="35" t="s">
        <v>819</v>
      </c>
      <c r="B19" s="35"/>
      <c r="C19" s="11" t="s">
        <v>388</v>
      </c>
      <c r="D19" s="11" t="s">
        <v>389</v>
      </c>
      <c r="E19" s="11" t="s">
        <v>816</v>
      </c>
      <c r="F19" s="11" t="s">
        <v>820</v>
      </c>
      <c r="G19" s="11"/>
      <c r="H19" s="27">
        <v>868</v>
      </c>
    </row>
    <row r="20" spans="1:8" ht="33.75" customHeight="1" hidden="1">
      <c r="A20" s="35" t="s">
        <v>520</v>
      </c>
      <c r="B20" s="35"/>
      <c r="C20" s="11" t="s">
        <v>388</v>
      </c>
      <c r="D20" s="11" t="s">
        <v>389</v>
      </c>
      <c r="E20" s="11" t="s">
        <v>816</v>
      </c>
      <c r="F20" s="11" t="s">
        <v>40</v>
      </c>
      <c r="G20" s="11"/>
      <c r="H20" s="27">
        <f>SUM(H21:H22)</f>
        <v>635.6</v>
      </c>
    </row>
    <row r="21" spans="1:8" ht="33.75" customHeight="1" hidden="1">
      <c r="A21" s="35" t="s">
        <v>37</v>
      </c>
      <c r="B21" s="35"/>
      <c r="C21" s="11" t="s">
        <v>388</v>
      </c>
      <c r="D21" s="11" t="s">
        <v>389</v>
      </c>
      <c r="E21" s="11" t="s">
        <v>816</v>
      </c>
      <c r="F21" s="11" t="s">
        <v>40</v>
      </c>
      <c r="G21" s="11" t="s">
        <v>41</v>
      </c>
      <c r="H21" s="27">
        <v>488.2</v>
      </c>
    </row>
    <row r="22" spans="1:8" ht="33.75" customHeight="1" hidden="1">
      <c r="A22" s="35" t="s">
        <v>42</v>
      </c>
      <c r="B22" s="35"/>
      <c r="C22" s="11" t="s">
        <v>388</v>
      </c>
      <c r="D22" s="11" t="s">
        <v>389</v>
      </c>
      <c r="E22" s="11" t="s">
        <v>816</v>
      </c>
      <c r="F22" s="11" t="s">
        <v>43</v>
      </c>
      <c r="G22" s="11" t="s">
        <v>44</v>
      </c>
      <c r="H22" s="27">
        <v>147.4</v>
      </c>
    </row>
    <row r="23" spans="1:8" ht="21" customHeight="1">
      <c r="A23" s="35" t="s">
        <v>821</v>
      </c>
      <c r="B23" s="35"/>
      <c r="C23" s="11" t="s">
        <v>388</v>
      </c>
      <c r="D23" s="11" t="s">
        <v>391</v>
      </c>
      <c r="E23" s="11"/>
      <c r="F23" s="11"/>
      <c r="G23" s="11"/>
      <c r="H23" s="27">
        <f>H26+H31+H41</f>
        <v>2758.7</v>
      </c>
    </row>
    <row r="24" spans="1:8" ht="21" customHeight="1">
      <c r="A24" s="35" t="s">
        <v>822</v>
      </c>
      <c r="B24" s="35"/>
      <c r="C24" s="11" t="s">
        <v>388</v>
      </c>
      <c r="D24" s="11" t="s">
        <v>391</v>
      </c>
      <c r="E24" s="11" t="s">
        <v>823</v>
      </c>
      <c r="F24" s="11"/>
      <c r="G24" s="11"/>
      <c r="H24" s="27">
        <f>SUM(H31+H28)</f>
        <v>2039.4</v>
      </c>
    </row>
    <row r="25" spans="1:8" ht="21" customHeight="1">
      <c r="A25" s="35" t="s">
        <v>824</v>
      </c>
      <c r="B25" s="35"/>
      <c r="C25" s="11" t="s">
        <v>388</v>
      </c>
      <c r="D25" s="11" t="s">
        <v>391</v>
      </c>
      <c r="E25" s="11" t="s">
        <v>825</v>
      </c>
      <c r="F25" s="11"/>
      <c r="G25" s="11"/>
      <c r="H25" s="27">
        <f>SUM(H31+H28)</f>
        <v>2039.4</v>
      </c>
    </row>
    <row r="26" spans="1:8" ht="27" customHeight="1">
      <c r="A26" s="35" t="s">
        <v>817</v>
      </c>
      <c r="B26" s="35"/>
      <c r="C26" s="11" t="s">
        <v>388</v>
      </c>
      <c r="D26" s="11" t="s">
        <v>391</v>
      </c>
      <c r="E26" s="11" t="s">
        <v>825</v>
      </c>
      <c r="F26" s="11" t="s">
        <v>818</v>
      </c>
      <c r="G26" s="11"/>
      <c r="H26" s="27">
        <f>H27</f>
        <v>2468.7</v>
      </c>
    </row>
    <row r="27" spans="1:8" ht="25.5" customHeight="1">
      <c r="A27" s="35" t="s">
        <v>819</v>
      </c>
      <c r="B27" s="35"/>
      <c r="C27" s="11" t="s">
        <v>388</v>
      </c>
      <c r="D27" s="11" t="s">
        <v>391</v>
      </c>
      <c r="E27" s="11" t="s">
        <v>825</v>
      </c>
      <c r="F27" s="11" t="s">
        <v>820</v>
      </c>
      <c r="G27" s="11"/>
      <c r="H27" s="27">
        <v>2468.7</v>
      </c>
    </row>
    <row r="28" spans="1:8" ht="0.75" customHeight="1" hidden="1">
      <c r="A28" s="35" t="s">
        <v>520</v>
      </c>
      <c r="B28" s="35"/>
      <c r="C28" s="11" t="s">
        <v>388</v>
      </c>
      <c r="D28" s="11" t="s">
        <v>391</v>
      </c>
      <c r="E28" s="11" t="s">
        <v>825</v>
      </c>
      <c r="F28" s="11" t="s">
        <v>40</v>
      </c>
      <c r="G28" s="11"/>
      <c r="H28" s="27">
        <f>SUM(H29:H30)</f>
        <v>1761.4</v>
      </c>
    </row>
    <row r="29" spans="1:8" ht="21" customHeight="1" hidden="1">
      <c r="A29" s="35" t="s">
        <v>37</v>
      </c>
      <c r="B29" s="35"/>
      <c r="C29" s="11" t="s">
        <v>388</v>
      </c>
      <c r="D29" s="11" t="s">
        <v>391</v>
      </c>
      <c r="E29" s="11" t="s">
        <v>825</v>
      </c>
      <c r="F29" s="11" t="s">
        <v>40</v>
      </c>
      <c r="G29" s="11" t="s">
        <v>41</v>
      </c>
      <c r="H29" s="27">
        <v>1352.8</v>
      </c>
    </row>
    <row r="30" spans="1:8" ht="22.5" customHeight="1" hidden="1">
      <c r="A30" s="35" t="s">
        <v>42</v>
      </c>
      <c r="B30" s="35"/>
      <c r="C30" s="11" t="s">
        <v>388</v>
      </c>
      <c r="D30" s="11" t="s">
        <v>391</v>
      </c>
      <c r="E30" s="11" t="s">
        <v>825</v>
      </c>
      <c r="F30" s="11" t="s">
        <v>43</v>
      </c>
      <c r="G30" s="11" t="s">
        <v>44</v>
      </c>
      <c r="H30" s="27">
        <v>408.6</v>
      </c>
    </row>
    <row r="31" spans="1:8" ht="21" customHeight="1">
      <c r="A31" s="35" t="s">
        <v>826</v>
      </c>
      <c r="B31" s="35"/>
      <c r="C31" s="11" t="s">
        <v>388</v>
      </c>
      <c r="D31" s="11" t="s">
        <v>391</v>
      </c>
      <c r="E31" s="11" t="s">
        <v>825</v>
      </c>
      <c r="F31" s="11" t="s">
        <v>827</v>
      </c>
      <c r="G31" s="11"/>
      <c r="H31" s="27">
        <f>SUM(H32)</f>
        <v>278</v>
      </c>
    </row>
    <row r="32" spans="1:8" ht="21" customHeight="1">
      <c r="A32" s="35" t="s">
        <v>828</v>
      </c>
      <c r="B32" s="35"/>
      <c r="C32" s="11" t="s">
        <v>388</v>
      </c>
      <c r="D32" s="11" t="s">
        <v>391</v>
      </c>
      <c r="E32" s="11" t="s">
        <v>825</v>
      </c>
      <c r="F32" s="11" t="s">
        <v>829</v>
      </c>
      <c r="G32" s="11"/>
      <c r="H32" s="27">
        <f>H33</f>
        <v>278</v>
      </c>
    </row>
    <row r="33" spans="1:8" ht="21" customHeight="1">
      <c r="A33" s="35" t="s">
        <v>830</v>
      </c>
      <c r="B33" s="35"/>
      <c r="C33" s="11" t="s">
        <v>388</v>
      </c>
      <c r="D33" s="11" t="s">
        <v>391</v>
      </c>
      <c r="E33" s="11" t="s">
        <v>825</v>
      </c>
      <c r="F33" s="11" t="s">
        <v>52</v>
      </c>
      <c r="G33" s="11"/>
      <c r="H33" s="27">
        <v>278</v>
      </c>
    </row>
    <row r="34" spans="1:8" ht="21" customHeight="1" hidden="1">
      <c r="A34" s="45" t="s">
        <v>831</v>
      </c>
      <c r="B34" s="45"/>
      <c r="C34" s="11" t="s">
        <v>388</v>
      </c>
      <c r="D34" s="11" t="s">
        <v>391</v>
      </c>
      <c r="E34" s="11" t="s">
        <v>825</v>
      </c>
      <c r="F34" s="11" t="s">
        <v>52</v>
      </c>
      <c r="G34" s="11" t="s">
        <v>53</v>
      </c>
      <c r="H34" s="27">
        <v>51.4</v>
      </c>
    </row>
    <row r="35" spans="1:8" ht="21" customHeight="1" hidden="1">
      <c r="A35" s="45" t="s">
        <v>832</v>
      </c>
      <c r="B35" s="45"/>
      <c r="C35" s="11" t="s">
        <v>388</v>
      </c>
      <c r="D35" s="11" t="s">
        <v>391</v>
      </c>
      <c r="E35" s="11" t="s">
        <v>825</v>
      </c>
      <c r="F35" s="11" t="s">
        <v>52</v>
      </c>
      <c r="G35" s="11" t="s">
        <v>56</v>
      </c>
      <c r="H35" s="27">
        <v>20</v>
      </c>
    </row>
    <row r="36" spans="1:8" ht="21" customHeight="1" hidden="1">
      <c r="A36" s="45" t="s">
        <v>833</v>
      </c>
      <c r="B36" s="45"/>
      <c r="C36" s="11" t="s">
        <v>388</v>
      </c>
      <c r="D36" s="11" t="s">
        <v>391</v>
      </c>
      <c r="E36" s="11" t="s">
        <v>825</v>
      </c>
      <c r="F36" s="11" t="s">
        <v>52</v>
      </c>
      <c r="G36" s="11" t="s">
        <v>59</v>
      </c>
      <c r="H36" s="27">
        <v>20</v>
      </c>
    </row>
    <row r="37" spans="1:8" ht="20.25" customHeight="1" hidden="1">
      <c r="A37" s="45" t="s">
        <v>834</v>
      </c>
      <c r="B37" s="45"/>
      <c r="C37" s="11" t="s">
        <v>388</v>
      </c>
      <c r="D37" s="11" t="s">
        <v>391</v>
      </c>
      <c r="E37" s="11" t="s">
        <v>825</v>
      </c>
      <c r="F37" s="11" t="s">
        <v>52</v>
      </c>
      <c r="G37" s="11" t="s">
        <v>61</v>
      </c>
      <c r="H37" s="27">
        <v>35</v>
      </c>
    </row>
    <row r="38" spans="1:8" ht="21" customHeight="1" hidden="1">
      <c r="A38" s="59" t="s">
        <v>835</v>
      </c>
      <c r="B38" s="59"/>
      <c r="C38" s="11" t="s">
        <v>388</v>
      </c>
      <c r="D38" s="11" t="s">
        <v>391</v>
      </c>
      <c r="E38" s="11" t="s">
        <v>825</v>
      </c>
      <c r="F38" s="11" t="s">
        <v>52</v>
      </c>
      <c r="G38" s="11" t="s">
        <v>836</v>
      </c>
      <c r="H38" s="27"/>
    </row>
    <row r="39" spans="1:8" ht="21.75" customHeight="1" hidden="1">
      <c r="A39" s="59" t="s">
        <v>837</v>
      </c>
      <c r="B39" s="59"/>
      <c r="C39" s="11" t="s">
        <v>388</v>
      </c>
      <c r="D39" s="11" t="s">
        <v>391</v>
      </c>
      <c r="E39" s="11" t="s">
        <v>825</v>
      </c>
      <c r="F39" s="11" t="s">
        <v>52</v>
      </c>
      <c r="G39" s="11" t="s">
        <v>63</v>
      </c>
      <c r="H39" s="27">
        <v>11.2</v>
      </c>
    </row>
    <row r="40" spans="1:8" ht="21.75" customHeight="1" hidden="1">
      <c r="A40" s="59" t="s">
        <v>64</v>
      </c>
      <c r="B40" s="59"/>
      <c r="C40" s="11" t="s">
        <v>388</v>
      </c>
      <c r="D40" s="11" t="s">
        <v>391</v>
      </c>
      <c r="E40" s="11" t="s">
        <v>825</v>
      </c>
      <c r="F40" s="11" t="s">
        <v>52</v>
      </c>
      <c r="G40" s="11" t="s">
        <v>65</v>
      </c>
      <c r="H40" s="27">
        <v>146.3</v>
      </c>
    </row>
    <row r="41" spans="1:8" ht="20.25" customHeight="1">
      <c r="A41" s="35" t="s">
        <v>838</v>
      </c>
      <c r="B41" s="35"/>
      <c r="C41" s="11" t="s">
        <v>388</v>
      </c>
      <c r="D41" s="11" t="s">
        <v>391</v>
      </c>
      <c r="E41" s="11" t="s">
        <v>825</v>
      </c>
      <c r="F41" s="11" t="s">
        <v>452</v>
      </c>
      <c r="G41" s="11"/>
      <c r="H41" s="27">
        <v>12</v>
      </c>
    </row>
    <row r="42" spans="1:8" ht="5.25" customHeight="1" hidden="1">
      <c r="A42" s="35" t="s">
        <v>529</v>
      </c>
      <c r="B42" s="35"/>
      <c r="C42" s="11" t="s">
        <v>388</v>
      </c>
      <c r="D42" s="11" t="s">
        <v>391</v>
      </c>
      <c r="E42" s="11" t="s">
        <v>825</v>
      </c>
      <c r="F42" s="11" t="s">
        <v>530</v>
      </c>
      <c r="G42" s="11"/>
      <c r="H42" s="27"/>
    </row>
    <row r="43" spans="1:8" ht="21" customHeight="1" hidden="1">
      <c r="A43" s="35" t="s">
        <v>531</v>
      </c>
      <c r="B43" s="35"/>
      <c r="C43" s="11" t="s">
        <v>388</v>
      </c>
      <c r="D43" s="11" t="s">
        <v>391</v>
      </c>
      <c r="E43" s="11" t="s">
        <v>825</v>
      </c>
      <c r="F43" s="11" t="s">
        <v>76</v>
      </c>
      <c r="G43" s="11"/>
      <c r="H43" s="27"/>
    </row>
    <row r="44" spans="1:8" ht="21" customHeight="1" hidden="1">
      <c r="A44" s="35" t="s">
        <v>835</v>
      </c>
      <c r="B44" s="35"/>
      <c r="C44" s="11" t="s">
        <v>388</v>
      </c>
      <c r="D44" s="11" t="s">
        <v>391</v>
      </c>
      <c r="E44" s="11" t="s">
        <v>825</v>
      </c>
      <c r="F44" s="11" t="s">
        <v>76</v>
      </c>
      <c r="G44" s="11" t="s">
        <v>836</v>
      </c>
      <c r="H44" s="27">
        <v>5</v>
      </c>
    </row>
    <row r="45" spans="1:8" ht="21" customHeight="1" hidden="1">
      <c r="A45" s="35" t="s">
        <v>838</v>
      </c>
      <c r="B45" s="35"/>
      <c r="C45" s="11" t="s">
        <v>388</v>
      </c>
      <c r="D45" s="11" t="s">
        <v>391</v>
      </c>
      <c r="E45" s="11" t="s">
        <v>825</v>
      </c>
      <c r="F45" s="11" t="s">
        <v>452</v>
      </c>
      <c r="G45" s="11"/>
      <c r="H45" s="27"/>
    </row>
    <row r="46" spans="1:8" ht="21" customHeight="1" hidden="1">
      <c r="A46" s="35" t="s">
        <v>529</v>
      </c>
      <c r="B46" s="35"/>
      <c r="C46" s="11" t="s">
        <v>388</v>
      </c>
      <c r="D46" s="11" t="s">
        <v>391</v>
      </c>
      <c r="E46" s="11" t="s">
        <v>825</v>
      </c>
      <c r="F46" s="11" t="s">
        <v>530</v>
      </c>
      <c r="G46" s="11"/>
      <c r="H46" s="27"/>
    </row>
    <row r="47" spans="1:8" ht="21" customHeight="1" hidden="1">
      <c r="A47" s="35" t="s">
        <v>528</v>
      </c>
      <c r="B47" s="35"/>
      <c r="C47" s="11" t="s">
        <v>388</v>
      </c>
      <c r="D47" s="11" t="s">
        <v>391</v>
      </c>
      <c r="E47" s="11" t="s">
        <v>825</v>
      </c>
      <c r="F47" s="11" t="s">
        <v>82</v>
      </c>
      <c r="G47" s="11"/>
      <c r="H47" s="27"/>
    </row>
    <row r="48" spans="1:8" ht="21" customHeight="1" hidden="1">
      <c r="A48" s="35" t="s">
        <v>835</v>
      </c>
      <c r="B48" s="35"/>
      <c r="C48" s="11" t="s">
        <v>388</v>
      </c>
      <c r="D48" s="11" t="s">
        <v>391</v>
      </c>
      <c r="E48" s="11" t="s">
        <v>825</v>
      </c>
      <c r="F48" s="11" t="s">
        <v>82</v>
      </c>
      <c r="G48" s="11" t="s">
        <v>836</v>
      </c>
      <c r="H48" s="27">
        <v>1</v>
      </c>
    </row>
    <row r="49" spans="1:8" ht="21.75" customHeight="1">
      <c r="A49" s="35" t="s">
        <v>839</v>
      </c>
      <c r="B49" s="35"/>
      <c r="C49" s="11" t="s">
        <v>388</v>
      </c>
      <c r="D49" s="11" t="s">
        <v>392</v>
      </c>
      <c r="E49" s="11"/>
      <c r="F49" s="11"/>
      <c r="G49" s="11"/>
      <c r="H49" s="27">
        <f>SUM(H55+H51)</f>
        <v>198</v>
      </c>
    </row>
    <row r="50" spans="1:8" ht="21.75" customHeight="1">
      <c r="A50" s="35" t="s">
        <v>840</v>
      </c>
      <c r="B50" s="35"/>
      <c r="C50" s="11" t="s">
        <v>388</v>
      </c>
      <c r="D50" s="11" t="s">
        <v>392</v>
      </c>
      <c r="E50" s="11" t="s">
        <v>841</v>
      </c>
      <c r="F50" s="11"/>
      <c r="G50" s="11"/>
      <c r="H50" s="27">
        <f>H51+H55</f>
        <v>198</v>
      </c>
    </row>
    <row r="51" spans="1:8" ht="21.75" customHeight="1">
      <c r="A51" s="35" t="s">
        <v>842</v>
      </c>
      <c r="B51" s="35"/>
      <c r="C51" s="11" t="s">
        <v>388</v>
      </c>
      <c r="D51" s="11" t="s">
        <v>392</v>
      </c>
      <c r="E51" s="11" t="s">
        <v>90</v>
      </c>
      <c r="F51" s="11"/>
      <c r="G51" s="11"/>
      <c r="H51" s="27">
        <f aca="true" t="shared" si="1" ref="H51:H52">H52</f>
        <v>0</v>
      </c>
    </row>
    <row r="52" spans="1:8" ht="21.75" customHeight="1">
      <c r="A52" s="35" t="s">
        <v>838</v>
      </c>
      <c r="B52" s="35"/>
      <c r="C52" s="11" t="s">
        <v>388</v>
      </c>
      <c r="D52" s="11" t="s">
        <v>392</v>
      </c>
      <c r="E52" s="11" t="s">
        <v>90</v>
      </c>
      <c r="F52" s="11" t="s">
        <v>452</v>
      </c>
      <c r="G52" s="11"/>
      <c r="H52" s="27">
        <f t="shared" si="1"/>
        <v>0</v>
      </c>
    </row>
    <row r="53" spans="1:8" ht="20.25" customHeight="1">
      <c r="A53" s="45" t="s">
        <v>554</v>
      </c>
      <c r="B53" s="45"/>
      <c r="C53" s="11" t="s">
        <v>388</v>
      </c>
      <c r="D53" s="11" t="s">
        <v>392</v>
      </c>
      <c r="E53" s="11" t="s">
        <v>90</v>
      </c>
      <c r="F53" s="11" t="s">
        <v>91</v>
      </c>
      <c r="G53" s="11"/>
      <c r="H53" s="27">
        <v>0</v>
      </c>
    </row>
    <row r="54" spans="1:8" ht="17.25" customHeight="1">
      <c r="A54" s="35" t="s">
        <v>843</v>
      </c>
      <c r="B54" s="35"/>
      <c r="C54" s="11" t="s">
        <v>388</v>
      </c>
      <c r="D54" s="11" t="s">
        <v>392</v>
      </c>
      <c r="E54" s="11" t="s">
        <v>90</v>
      </c>
      <c r="F54" s="11" t="s">
        <v>844</v>
      </c>
      <c r="G54" s="11" t="s">
        <v>836</v>
      </c>
      <c r="H54" s="27">
        <v>0</v>
      </c>
    </row>
    <row r="55" spans="1:8" ht="15.75" customHeight="1">
      <c r="A55" s="35" t="s">
        <v>843</v>
      </c>
      <c r="B55" s="35"/>
      <c r="C55" s="11" t="s">
        <v>388</v>
      </c>
      <c r="D55" s="11" t="s">
        <v>392</v>
      </c>
      <c r="E55" s="11" t="s">
        <v>94</v>
      </c>
      <c r="F55" s="11"/>
      <c r="G55" s="11"/>
      <c r="H55" s="27">
        <f aca="true" t="shared" si="2" ref="H55:H56">H56</f>
        <v>198</v>
      </c>
    </row>
    <row r="56" spans="1:8" ht="16.5" customHeight="1">
      <c r="A56" s="35" t="s">
        <v>838</v>
      </c>
      <c r="B56" s="35"/>
      <c r="C56" s="11" t="s">
        <v>388</v>
      </c>
      <c r="D56" s="11" t="s">
        <v>392</v>
      </c>
      <c r="E56" s="11" t="s">
        <v>94</v>
      </c>
      <c r="F56" s="11" t="s">
        <v>452</v>
      </c>
      <c r="G56" s="11"/>
      <c r="H56" s="27">
        <f t="shared" si="2"/>
        <v>198</v>
      </c>
    </row>
    <row r="57" spans="1:8" ht="16.5" customHeight="1">
      <c r="A57" s="35" t="s">
        <v>554</v>
      </c>
      <c r="B57" s="35"/>
      <c r="C57" s="11" t="s">
        <v>388</v>
      </c>
      <c r="D57" s="11" t="s">
        <v>392</v>
      </c>
      <c r="E57" s="11" t="s">
        <v>94</v>
      </c>
      <c r="F57" s="11" t="s">
        <v>91</v>
      </c>
      <c r="G57" s="11"/>
      <c r="H57" s="27">
        <f>SUM(H58)</f>
        <v>198</v>
      </c>
    </row>
    <row r="58" spans="1:8" ht="16.5" customHeight="1">
      <c r="A58" s="45" t="s">
        <v>554</v>
      </c>
      <c r="B58" s="45"/>
      <c r="C58" s="11" t="s">
        <v>388</v>
      </c>
      <c r="D58" s="11" t="s">
        <v>392</v>
      </c>
      <c r="E58" s="11" t="s">
        <v>94</v>
      </c>
      <c r="F58" s="11" t="s">
        <v>844</v>
      </c>
      <c r="G58" s="11" t="s">
        <v>836</v>
      </c>
      <c r="H58" s="27">
        <v>198</v>
      </c>
    </row>
    <row r="59" spans="1:8" ht="17.25" customHeight="1">
      <c r="A59" s="400" t="s">
        <v>845</v>
      </c>
      <c r="B59" s="11"/>
      <c r="C59" s="11"/>
      <c r="D59" s="11"/>
      <c r="E59" s="11"/>
      <c r="F59" s="11"/>
      <c r="G59" s="27"/>
      <c r="H59" s="27">
        <f aca="true" t="shared" si="3" ref="H59:H63">SUM(H60)</f>
        <v>8</v>
      </c>
    </row>
    <row r="60" spans="1:8" ht="18.75" customHeight="1">
      <c r="A60" s="401" t="s">
        <v>846</v>
      </c>
      <c r="B60" s="11"/>
      <c r="C60" s="11" t="s">
        <v>388</v>
      </c>
      <c r="D60" s="11" t="s">
        <v>393</v>
      </c>
      <c r="E60" s="11" t="s">
        <v>100</v>
      </c>
      <c r="F60" s="11"/>
      <c r="G60" s="27"/>
      <c r="H60" s="27">
        <f t="shared" si="3"/>
        <v>8</v>
      </c>
    </row>
    <row r="61" spans="1:8" ht="17.25" customHeight="1">
      <c r="A61" s="401" t="s">
        <v>847</v>
      </c>
      <c r="B61" s="11"/>
      <c r="C61" s="11" t="s">
        <v>388</v>
      </c>
      <c r="D61" s="11" t="s">
        <v>393</v>
      </c>
      <c r="E61" s="11" t="s">
        <v>100</v>
      </c>
      <c r="F61" s="11"/>
      <c r="G61" s="27"/>
      <c r="H61" s="27">
        <f t="shared" si="3"/>
        <v>8</v>
      </c>
    </row>
    <row r="62" spans="1:8" ht="17.25" customHeight="1">
      <c r="A62" s="401" t="s">
        <v>838</v>
      </c>
      <c r="B62" s="11"/>
      <c r="C62" s="11" t="s">
        <v>388</v>
      </c>
      <c r="D62" s="11" t="s">
        <v>393</v>
      </c>
      <c r="E62" s="11" t="s">
        <v>100</v>
      </c>
      <c r="F62" s="11" t="s">
        <v>452</v>
      </c>
      <c r="G62" s="27"/>
      <c r="H62" s="27">
        <f t="shared" si="3"/>
        <v>8</v>
      </c>
    </row>
    <row r="63" spans="1:8" ht="16.5" customHeight="1">
      <c r="A63" s="401" t="s">
        <v>558</v>
      </c>
      <c r="B63" s="11"/>
      <c r="C63" s="11" t="s">
        <v>388</v>
      </c>
      <c r="D63" s="11" t="s">
        <v>393</v>
      </c>
      <c r="E63" s="11" t="s">
        <v>100</v>
      </c>
      <c r="F63" s="11" t="s">
        <v>101</v>
      </c>
      <c r="G63" s="27"/>
      <c r="H63" s="27">
        <f t="shared" si="3"/>
        <v>8</v>
      </c>
    </row>
    <row r="64" spans="1:8" ht="22.5" customHeight="1">
      <c r="A64" s="35" t="s">
        <v>835</v>
      </c>
      <c r="B64" s="11"/>
      <c r="C64" s="11" t="s">
        <v>388</v>
      </c>
      <c r="D64" s="11" t="s">
        <v>393</v>
      </c>
      <c r="E64" s="11" t="s">
        <v>100</v>
      </c>
      <c r="F64" s="11" t="s">
        <v>101</v>
      </c>
      <c r="G64" s="27">
        <v>290</v>
      </c>
      <c r="H64" s="27">
        <v>8</v>
      </c>
    </row>
    <row r="65" spans="1:8" ht="21.75" customHeight="1">
      <c r="A65" s="35" t="s">
        <v>560</v>
      </c>
      <c r="B65" s="35"/>
      <c r="C65" s="11" t="s">
        <v>388</v>
      </c>
      <c r="D65" s="11" t="s">
        <v>394</v>
      </c>
      <c r="E65" s="11"/>
      <c r="F65" s="11"/>
      <c r="G65" s="11"/>
      <c r="H65" s="27">
        <f>H66+H81+H87+H75+H78</f>
        <v>419.4</v>
      </c>
    </row>
    <row r="66" spans="1:8" ht="21.75" customHeight="1">
      <c r="A66" s="35" t="s">
        <v>822</v>
      </c>
      <c r="B66" s="35"/>
      <c r="C66" s="11" t="s">
        <v>388</v>
      </c>
      <c r="D66" s="11" t="s">
        <v>394</v>
      </c>
      <c r="E66" s="402">
        <v>6180000000</v>
      </c>
      <c r="F66" s="11"/>
      <c r="G66" s="11"/>
      <c r="H66" s="27">
        <f>H67</f>
        <v>311.4</v>
      </c>
    </row>
    <row r="67" spans="1:8" ht="21.75" customHeight="1">
      <c r="A67" s="35" t="s">
        <v>848</v>
      </c>
      <c r="B67" s="35"/>
      <c r="C67" s="11" t="s">
        <v>388</v>
      </c>
      <c r="D67" s="11" t="s">
        <v>394</v>
      </c>
      <c r="E67" s="402">
        <v>6180000000</v>
      </c>
      <c r="F67" s="11"/>
      <c r="G67" s="11"/>
      <c r="H67" s="27">
        <f>H70+H73</f>
        <v>311.4</v>
      </c>
    </row>
    <row r="68" spans="1:8" ht="21.75" customHeight="1">
      <c r="A68" s="35" t="s">
        <v>826</v>
      </c>
      <c r="B68" s="35"/>
      <c r="C68" s="11" t="s">
        <v>388</v>
      </c>
      <c r="D68" s="11" t="s">
        <v>394</v>
      </c>
      <c r="E68" s="402">
        <v>6180090010</v>
      </c>
      <c r="F68" s="11" t="s">
        <v>827</v>
      </c>
      <c r="G68" s="11"/>
      <c r="H68" s="27">
        <f aca="true" t="shared" si="4" ref="H68:H69">SUM(H69)</f>
        <v>290</v>
      </c>
    </row>
    <row r="69" spans="1:8" ht="21.75" customHeight="1">
      <c r="A69" s="35" t="s">
        <v>828</v>
      </c>
      <c r="B69" s="35"/>
      <c r="C69" s="11" t="s">
        <v>388</v>
      </c>
      <c r="D69" s="11" t="s">
        <v>394</v>
      </c>
      <c r="E69" s="402">
        <v>6180090010</v>
      </c>
      <c r="F69" s="11" t="s">
        <v>829</v>
      </c>
      <c r="G69" s="11"/>
      <c r="H69" s="27">
        <f t="shared" si="4"/>
        <v>290</v>
      </c>
    </row>
    <row r="70" spans="1:8" ht="21" customHeight="1">
      <c r="A70" s="35" t="s">
        <v>830</v>
      </c>
      <c r="B70" s="35"/>
      <c r="C70" s="11" t="s">
        <v>388</v>
      </c>
      <c r="D70" s="11" t="s">
        <v>394</v>
      </c>
      <c r="E70" s="402">
        <v>6180090010</v>
      </c>
      <c r="F70" s="11" t="s">
        <v>52</v>
      </c>
      <c r="G70" s="11"/>
      <c r="H70" s="27">
        <v>290</v>
      </c>
    </row>
    <row r="71" spans="1:8" ht="21.75" customHeight="1" hidden="1">
      <c r="A71" s="45" t="s">
        <v>834</v>
      </c>
      <c r="B71" s="45"/>
      <c r="C71" s="11" t="s">
        <v>388</v>
      </c>
      <c r="D71" s="11" t="s">
        <v>394</v>
      </c>
      <c r="E71" s="402">
        <v>6180090010</v>
      </c>
      <c r="F71" s="11" t="s">
        <v>52</v>
      </c>
      <c r="G71" s="11" t="s">
        <v>61</v>
      </c>
      <c r="H71" s="27">
        <v>358.7</v>
      </c>
    </row>
    <row r="72" spans="1:8" ht="22.5" customHeight="1" hidden="1">
      <c r="A72" s="59" t="s">
        <v>64</v>
      </c>
      <c r="B72" s="59"/>
      <c r="C72" s="11" t="s">
        <v>388</v>
      </c>
      <c r="D72" s="11" t="s">
        <v>394</v>
      </c>
      <c r="E72" s="402">
        <v>6180090010</v>
      </c>
      <c r="F72" s="11" t="s">
        <v>52</v>
      </c>
      <c r="G72" s="11" t="s">
        <v>65</v>
      </c>
      <c r="H72" s="27">
        <v>6</v>
      </c>
    </row>
    <row r="73" spans="1:8" ht="21.75" customHeight="1">
      <c r="A73" s="35" t="s">
        <v>838</v>
      </c>
      <c r="B73" s="35"/>
      <c r="C73" s="11" t="s">
        <v>388</v>
      </c>
      <c r="D73" s="11" t="s">
        <v>394</v>
      </c>
      <c r="E73" s="402">
        <v>6180090010</v>
      </c>
      <c r="F73" s="11" t="s">
        <v>452</v>
      </c>
      <c r="G73" s="11"/>
      <c r="H73" s="27">
        <f>SUM(H74)</f>
        <v>21.4</v>
      </c>
    </row>
    <row r="74" spans="1:8" ht="21.75" customHeight="1">
      <c r="A74" s="35" t="s">
        <v>529</v>
      </c>
      <c r="B74" s="35"/>
      <c r="C74" s="11" t="s">
        <v>388</v>
      </c>
      <c r="D74" s="11" t="s">
        <v>394</v>
      </c>
      <c r="E74" s="402">
        <v>6180090010</v>
      </c>
      <c r="F74" s="11" t="s">
        <v>530</v>
      </c>
      <c r="G74" s="11"/>
      <c r="H74" s="27">
        <v>21.4</v>
      </c>
    </row>
    <row r="75" spans="1:8" ht="22.5" customHeight="1" hidden="1">
      <c r="A75" s="35" t="s">
        <v>826</v>
      </c>
      <c r="B75" s="35"/>
      <c r="C75" s="11" t="s">
        <v>388</v>
      </c>
      <c r="D75" s="11" t="s">
        <v>394</v>
      </c>
      <c r="E75" s="402">
        <v>6180090020</v>
      </c>
      <c r="F75" s="11" t="s">
        <v>827</v>
      </c>
      <c r="G75" s="11"/>
      <c r="H75" s="27">
        <v>0</v>
      </c>
    </row>
    <row r="76" spans="1:8" ht="21" customHeight="1" hidden="1">
      <c r="A76" s="35" t="s">
        <v>828</v>
      </c>
      <c r="B76" s="45"/>
      <c r="C76" s="11" t="s">
        <v>388</v>
      </c>
      <c r="D76" s="11" t="s">
        <v>394</v>
      </c>
      <c r="E76" s="402">
        <v>6180090020</v>
      </c>
      <c r="F76" s="11" t="s">
        <v>829</v>
      </c>
      <c r="G76" s="11" t="s">
        <v>836</v>
      </c>
      <c r="H76" s="27">
        <v>0</v>
      </c>
    </row>
    <row r="77" spans="1:8" ht="24" customHeight="1" hidden="1">
      <c r="A77" s="35" t="s">
        <v>830</v>
      </c>
      <c r="B77" s="45"/>
      <c r="C77" s="11" t="s">
        <v>388</v>
      </c>
      <c r="D77" s="11" t="s">
        <v>394</v>
      </c>
      <c r="E77" s="402">
        <v>6180090020</v>
      </c>
      <c r="F77" s="11" t="s">
        <v>52</v>
      </c>
      <c r="G77" s="11" t="s">
        <v>836</v>
      </c>
      <c r="H77" s="27">
        <v>0</v>
      </c>
    </row>
    <row r="78" spans="1:8" ht="24" customHeight="1">
      <c r="A78" s="35" t="s">
        <v>826</v>
      </c>
      <c r="B78" s="35"/>
      <c r="C78" s="11" t="s">
        <v>388</v>
      </c>
      <c r="D78" s="11" t="s">
        <v>394</v>
      </c>
      <c r="E78" s="402">
        <v>6180090030</v>
      </c>
      <c r="F78" s="11" t="s">
        <v>827</v>
      </c>
      <c r="G78" s="11"/>
      <c r="H78" s="27">
        <f aca="true" t="shared" si="5" ref="H78:H79">H79</f>
        <v>50</v>
      </c>
    </row>
    <row r="79" spans="1:8" ht="24" customHeight="1">
      <c r="A79" s="35" t="s">
        <v>828</v>
      </c>
      <c r="B79" s="45"/>
      <c r="C79" s="11" t="s">
        <v>388</v>
      </c>
      <c r="D79" s="11" t="s">
        <v>394</v>
      </c>
      <c r="E79" s="402">
        <v>6180090030</v>
      </c>
      <c r="F79" s="11" t="s">
        <v>829</v>
      </c>
      <c r="G79" s="11" t="s">
        <v>836</v>
      </c>
      <c r="H79" s="27">
        <f t="shared" si="5"/>
        <v>50</v>
      </c>
    </row>
    <row r="80" spans="1:8" ht="24" customHeight="1">
      <c r="A80" s="35" t="s">
        <v>830</v>
      </c>
      <c r="B80" s="45"/>
      <c r="C80" s="11" t="s">
        <v>388</v>
      </c>
      <c r="D80" s="11" t="s">
        <v>394</v>
      </c>
      <c r="E80" s="402">
        <v>6180090030</v>
      </c>
      <c r="F80" s="11" t="s">
        <v>52</v>
      </c>
      <c r="G80" s="11" t="s">
        <v>836</v>
      </c>
      <c r="H80" s="27">
        <v>50</v>
      </c>
    </row>
    <row r="81" spans="1:8" ht="21.75" customHeight="1">
      <c r="A81" s="35" t="s">
        <v>849</v>
      </c>
      <c r="B81" s="35"/>
      <c r="C81" s="11" t="s">
        <v>388</v>
      </c>
      <c r="D81" s="11" t="s">
        <v>394</v>
      </c>
      <c r="E81" s="11" t="s">
        <v>115</v>
      </c>
      <c r="F81" s="11"/>
      <c r="G81" s="11"/>
      <c r="H81" s="27">
        <f>H84</f>
        <v>33</v>
      </c>
    </row>
    <row r="82" spans="1:8" ht="21.75" customHeight="1">
      <c r="A82" s="35" t="s">
        <v>826</v>
      </c>
      <c r="B82" s="35"/>
      <c r="C82" s="11" t="s">
        <v>388</v>
      </c>
      <c r="D82" s="11" t="s">
        <v>394</v>
      </c>
      <c r="E82" s="11" t="s">
        <v>115</v>
      </c>
      <c r="F82" s="11" t="s">
        <v>827</v>
      </c>
      <c r="G82" s="11"/>
      <c r="H82" s="27">
        <f>SUM(H84)</f>
        <v>33</v>
      </c>
    </row>
    <row r="83" spans="1:8" ht="21.75" customHeight="1">
      <c r="A83" s="35" t="s">
        <v>828</v>
      </c>
      <c r="B83" s="35"/>
      <c r="C83" s="11" t="s">
        <v>388</v>
      </c>
      <c r="D83" s="11" t="s">
        <v>394</v>
      </c>
      <c r="E83" s="11" t="s">
        <v>115</v>
      </c>
      <c r="F83" s="11" t="s">
        <v>829</v>
      </c>
      <c r="G83" s="11"/>
      <c r="H83" s="27">
        <f>SUM(H84)</f>
        <v>33</v>
      </c>
    </row>
    <row r="84" spans="1:8" ht="26.25" customHeight="1">
      <c r="A84" s="35" t="s">
        <v>830</v>
      </c>
      <c r="B84" s="35"/>
      <c r="C84" s="11" t="s">
        <v>388</v>
      </c>
      <c r="D84" s="11" t="s">
        <v>394</v>
      </c>
      <c r="E84" s="11" t="s">
        <v>115</v>
      </c>
      <c r="F84" s="11" t="s">
        <v>52</v>
      </c>
      <c r="G84" s="11"/>
      <c r="H84" s="27">
        <v>33</v>
      </c>
    </row>
    <row r="85" spans="1:8" ht="21.75" customHeight="1" hidden="1">
      <c r="A85" s="45" t="s">
        <v>837</v>
      </c>
      <c r="B85" s="45"/>
      <c r="C85" s="11" t="s">
        <v>388</v>
      </c>
      <c r="D85" s="11" t="s">
        <v>394</v>
      </c>
      <c r="E85" s="11" t="s">
        <v>115</v>
      </c>
      <c r="F85" s="11" t="s">
        <v>52</v>
      </c>
      <c r="G85" s="11" t="s">
        <v>63</v>
      </c>
      <c r="H85" s="27">
        <v>23</v>
      </c>
    </row>
    <row r="86" spans="1:8" ht="22.5" customHeight="1" hidden="1">
      <c r="A86" s="59" t="s">
        <v>64</v>
      </c>
      <c r="B86" s="59"/>
      <c r="C86" s="11" t="s">
        <v>388</v>
      </c>
      <c r="D86" s="11" t="s">
        <v>394</v>
      </c>
      <c r="E86" s="11" t="s">
        <v>115</v>
      </c>
      <c r="F86" s="11" t="s">
        <v>52</v>
      </c>
      <c r="G86" s="11" t="s">
        <v>65</v>
      </c>
      <c r="H86" s="27">
        <v>15.8</v>
      </c>
    </row>
    <row r="87" spans="1:8" ht="21.75" customHeight="1">
      <c r="A87" s="35" t="s">
        <v>850</v>
      </c>
      <c r="B87" s="35"/>
      <c r="C87" s="11" t="s">
        <v>388</v>
      </c>
      <c r="D87" s="11" t="s">
        <v>394</v>
      </c>
      <c r="E87" s="11" t="s">
        <v>851</v>
      </c>
      <c r="F87" s="11"/>
      <c r="G87" s="11"/>
      <c r="H87" s="27">
        <f>H88+H93+H96+H99</f>
        <v>25</v>
      </c>
    </row>
    <row r="88" spans="1:8" ht="26.25" customHeight="1">
      <c r="A88" s="403" t="s">
        <v>852</v>
      </c>
      <c r="B88" s="35"/>
      <c r="C88" s="11" t="s">
        <v>388</v>
      </c>
      <c r="D88" s="11" t="s">
        <v>394</v>
      </c>
      <c r="E88" s="11" t="s">
        <v>119</v>
      </c>
      <c r="F88" s="11"/>
      <c r="G88" s="11"/>
      <c r="H88" s="27">
        <f>H89</f>
        <v>5</v>
      </c>
    </row>
    <row r="89" spans="1:8" ht="27" customHeight="1">
      <c r="A89" s="35" t="s">
        <v>826</v>
      </c>
      <c r="B89" s="35"/>
      <c r="C89" s="11" t="s">
        <v>388</v>
      </c>
      <c r="D89" s="11" t="s">
        <v>394</v>
      </c>
      <c r="E89" s="11" t="s">
        <v>119</v>
      </c>
      <c r="F89" s="11" t="s">
        <v>827</v>
      </c>
      <c r="G89" s="11"/>
      <c r="H89" s="27">
        <f>SUM(H91)</f>
        <v>5</v>
      </c>
    </row>
    <row r="90" spans="1:8" ht="32.25" customHeight="1">
      <c r="A90" s="35" t="s">
        <v>828</v>
      </c>
      <c r="B90" s="35"/>
      <c r="C90" s="11" t="s">
        <v>388</v>
      </c>
      <c r="D90" s="11" t="s">
        <v>394</v>
      </c>
      <c r="E90" s="11" t="s">
        <v>119</v>
      </c>
      <c r="F90" s="11" t="s">
        <v>829</v>
      </c>
      <c r="G90" s="11"/>
      <c r="H90" s="27">
        <f aca="true" t="shared" si="6" ref="H90:H91">SUM(H91)</f>
        <v>5</v>
      </c>
    </row>
    <row r="91" spans="1:12" ht="30" customHeight="1">
      <c r="A91" s="35" t="s">
        <v>830</v>
      </c>
      <c r="B91" s="35"/>
      <c r="C91" s="11" t="s">
        <v>388</v>
      </c>
      <c r="D91" s="11" t="s">
        <v>394</v>
      </c>
      <c r="E91" s="11" t="s">
        <v>119</v>
      </c>
      <c r="F91" s="11" t="s">
        <v>52</v>
      </c>
      <c r="G91" s="11"/>
      <c r="H91" s="27">
        <f t="shared" si="6"/>
        <v>5</v>
      </c>
      <c r="L91" s="401" t="s">
        <v>853</v>
      </c>
    </row>
    <row r="92" spans="1:8" ht="21.75" customHeight="1" hidden="1">
      <c r="A92" s="45" t="s">
        <v>834</v>
      </c>
      <c r="B92" s="45"/>
      <c r="C92" s="11" t="s">
        <v>388</v>
      </c>
      <c r="D92" s="11" t="s">
        <v>394</v>
      </c>
      <c r="E92" s="11" t="s">
        <v>119</v>
      </c>
      <c r="F92" s="11" t="s">
        <v>52</v>
      </c>
      <c r="G92" s="11" t="s">
        <v>61</v>
      </c>
      <c r="H92" s="27">
        <v>5</v>
      </c>
    </row>
    <row r="93" spans="1:8" ht="27.75" customHeight="1">
      <c r="A93" s="404" t="s">
        <v>854</v>
      </c>
      <c r="B93" s="35"/>
      <c r="C93" s="11" t="s">
        <v>388</v>
      </c>
      <c r="D93" s="11" t="s">
        <v>394</v>
      </c>
      <c r="E93" s="11" t="s">
        <v>121</v>
      </c>
      <c r="F93" s="11"/>
      <c r="G93" s="11"/>
      <c r="H93" s="27">
        <f aca="true" t="shared" si="7" ref="H93:H94">H94</f>
        <v>5</v>
      </c>
    </row>
    <row r="94" spans="1:8" ht="30" customHeight="1">
      <c r="A94" s="35" t="s">
        <v>826</v>
      </c>
      <c r="B94" s="35"/>
      <c r="C94" s="11" t="s">
        <v>388</v>
      </c>
      <c r="D94" s="11" t="s">
        <v>394</v>
      </c>
      <c r="E94" s="11" t="s">
        <v>121</v>
      </c>
      <c r="F94" s="11" t="s">
        <v>827</v>
      </c>
      <c r="G94" s="11"/>
      <c r="H94" s="27">
        <f t="shared" si="7"/>
        <v>5</v>
      </c>
    </row>
    <row r="95" spans="1:8" ht="29.25" customHeight="1">
      <c r="A95" s="35" t="s">
        <v>828</v>
      </c>
      <c r="B95" s="35"/>
      <c r="C95" s="11" t="s">
        <v>388</v>
      </c>
      <c r="D95" s="11" t="s">
        <v>394</v>
      </c>
      <c r="E95" s="11" t="s">
        <v>121</v>
      </c>
      <c r="F95" s="11" t="s">
        <v>829</v>
      </c>
      <c r="G95" s="11" t="s">
        <v>61</v>
      </c>
      <c r="H95" s="27">
        <v>5</v>
      </c>
    </row>
    <row r="96" spans="1:8" ht="36.75" customHeight="1">
      <c r="A96" s="404" t="s">
        <v>855</v>
      </c>
      <c r="B96" s="35"/>
      <c r="C96" s="11" t="s">
        <v>388</v>
      </c>
      <c r="D96" s="11" t="s">
        <v>394</v>
      </c>
      <c r="E96" s="11" t="s">
        <v>125</v>
      </c>
      <c r="F96" s="11"/>
      <c r="G96" s="11"/>
      <c r="H96" s="27">
        <f aca="true" t="shared" si="8" ref="H96:H97">H97</f>
        <v>5</v>
      </c>
    </row>
    <row r="97" spans="1:8" ht="27.75" customHeight="1">
      <c r="A97" s="35" t="s">
        <v>826</v>
      </c>
      <c r="B97" s="35"/>
      <c r="C97" s="11" t="s">
        <v>388</v>
      </c>
      <c r="D97" s="11" t="s">
        <v>394</v>
      </c>
      <c r="E97" s="11" t="s">
        <v>125</v>
      </c>
      <c r="F97" s="11" t="s">
        <v>827</v>
      </c>
      <c r="G97" s="11"/>
      <c r="H97" s="27">
        <f t="shared" si="8"/>
        <v>5</v>
      </c>
    </row>
    <row r="98" spans="1:8" ht="29.25" customHeight="1">
      <c r="A98" s="35" t="s">
        <v>828</v>
      </c>
      <c r="B98" s="35"/>
      <c r="C98" s="11" t="s">
        <v>388</v>
      </c>
      <c r="D98" s="11" t="s">
        <v>394</v>
      </c>
      <c r="E98" s="11" t="s">
        <v>125</v>
      </c>
      <c r="F98" s="11" t="s">
        <v>829</v>
      </c>
      <c r="G98" s="11" t="s">
        <v>61</v>
      </c>
      <c r="H98" s="27">
        <v>5</v>
      </c>
    </row>
    <row r="99" spans="1:8" ht="39" customHeight="1">
      <c r="A99" s="404" t="s">
        <v>856</v>
      </c>
      <c r="B99" s="35"/>
      <c r="C99" s="11" t="s">
        <v>388</v>
      </c>
      <c r="D99" s="11" t="s">
        <v>394</v>
      </c>
      <c r="E99" s="11" t="s">
        <v>127</v>
      </c>
      <c r="F99" s="11"/>
      <c r="G99" s="11"/>
      <c r="H99" s="27">
        <f aca="true" t="shared" si="9" ref="H99:H100">H100</f>
        <v>10</v>
      </c>
    </row>
    <row r="100" spans="1:8" ht="24.75" customHeight="1">
      <c r="A100" s="35" t="s">
        <v>826</v>
      </c>
      <c r="B100" s="35"/>
      <c r="C100" s="11" t="s">
        <v>388</v>
      </c>
      <c r="D100" s="11" t="s">
        <v>394</v>
      </c>
      <c r="E100" s="11" t="s">
        <v>127</v>
      </c>
      <c r="F100" s="11" t="s">
        <v>827</v>
      </c>
      <c r="G100" s="11"/>
      <c r="H100" s="27">
        <f t="shared" si="9"/>
        <v>10</v>
      </c>
    </row>
    <row r="101" spans="1:8" ht="27.75" customHeight="1">
      <c r="A101" s="35" t="s">
        <v>828</v>
      </c>
      <c r="B101" s="35"/>
      <c r="C101" s="11" t="s">
        <v>388</v>
      </c>
      <c r="D101" s="11" t="s">
        <v>394</v>
      </c>
      <c r="E101" s="11" t="s">
        <v>127</v>
      </c>
      <c r="F101" s="11" t="s">
        <v>829</v>
      </c>
      <c r="G101" s="11" t="s">
        <v>61</v>
      </c>
      <c r="H101" s="27">
        <v>10</v>
      </c>
    </row>
    <row r="102" spans="1:8" ht="21.75" customHeight="1">
      <c r="A102" s="35" t="s">
        <v>623</v>
      </c>
      <c r="B102" s="35"/>
      <c r="C102" s="11" t="s">
        <v>389</v>
      </c>
      <c r="D102" s="11" t="s">
        <v>432</v>
      </c>
      <c r="E102" s="11"/>
      <c r="F102" s="11"/>
      <c r="G102" s="11"/>
      <c r="H102" s="27">
        <f>H103</f>
        <v>206</v>
      </c>
    </row>
    <row r="103" spans="1:8" ht="21.75" customHeight="1">
      <c r="A103" s="35" t="s">
        <v>624</v>
      </c>
      <c r="B103" s="35"/>
      <c r="C103" s="11" t="s">
        <v>389</v>
      </c>
      <c r="D103" s="11" t="s">
        <v>395</v>
      </c>
      <c r="E103" s="11"/>
      <c r="F103" s="11"/>
      <c r="G103" s="11"/>
      <c r="H103" s="27">
        <f aca="true" t="shared" si="10" ref="H103:H105">SUM(H104)</f>
        <v>206</v>
      </c>
    </row>
    <row r="104" spans="1:8" ht="29.25" customHeight="1">
      <c r="A104" s="35" t="s">
        <v>857</v>
      </c>
      <c r="B104" s="35"/>
      <c r="C104" s="11" t="s">
        <v>389</v>
      </c>
      <c r="D104" s="11" t="s">
        <v>395</v>
      </c>
      <c r="E104" s="11" t="s">
        <v>134</v>
      </c>
      <c r="F104" s="11"/>
      <c r="G104" s="11"/>
      <c r="H104" s="27">
        <f t="shared" si="10"/>
        <v>206</v>
      </c>
    </row>
    <row r="105" spans="1:8" ht="37.5" customHeight="1">
      <c r="A105" s="35" t="s">
        <v>817</v>
      </c>
      <c r="B105" s="35"/>
      <c r="C105" s="11" t="s">
        <v>389</v>
      </c>
      <c r="D105" s="11" t="s">
        <v>395</v>
      </c>
      <c r="E105" s="11" t="s">
        <v>134</v>
      </c>
      <c r="F105" s="11" t="s">
        <v>818</v>
      </c>
      <c r="G105" s="11"/>
      <c r="H105" s="27">
        <f t="shared" si="10"/>
        <v>206</v>
      </c>
    </row>
    <row r="106" spans="1:8" ht="22.5" customHeight="1">
      <c r="A106" s="35" t="s">
        <v>819</v>
      </c>
      <c r="B106" s="35"/>
      <c r="C106" s="11" t="s">
        <v>389</v>
      </c>
      <c r="D106" s="11" t="s">
        <v>395</v>
      </c>
      <c r="E106" s="11" t="s">
        <v>134</v>
      </c>
      <c r="F106" s="11" t="s">
        <v>820</v>
      </c>
      <c r="G106" s="11"/>
      <c r="H106" s="27">
        <v>206</v>
      </c>
    </row>
    <row r="107" spans="1:8" ht="21.75" customHeight="1" hidden="1">
      <c r="A107" s="35" t="s">
        <v>520</v>
      </c>
      <c r="B107" s="35"/>
      <c r="C107" s="11" t="s">
        <v>389</v>
      </c>
      <c r="D107" s="11" t="s">
        <v>395</v>
      </c>
      <c r="E107" s="11" t="s">
        <v>134</v>
      </c>
      <c r="F107" s="11" t="s">
        <v>40</v>
      </c>
      <c r="G107" s="11"/>
      <c r="H107" s="27">
        <f>SUM(H108:H109)</f>
        <v>163.4</v>
      </c>
    </row>
    <row r="108" spans="1:8" ht="21.75" customHeight="1" hidden="1">
      <c r="A108" s="35" t="s">
        <v>37</v>
      </c>
      <c r="B108" s="35"/>
      <c r="C108" s="11" t="s">
        <v>389</v>
      </c>
      <c r="D108" s="11" t="s">
        <v>395</v>
      </c>
      <c r="E108" s="11" t="s">
        <v>134</v>
      </c>
      <c r="F108" s="11" t="s">
        <v>40</v>
      </c>
      <c r="G108" s="11" t="s">
        <v>41</v>
      </c>
      <c r="H108" s="27">
        <v>125.5</v>
      </c>
    </row>
    <row r="109" spans="1:8" ht="21.75" customHeight="1" hidden="1">
      <c r="A109" s="35" t="s">
        <v>42</v>
      </c>
      <c r="B109" s="35"/>
      <c r="C109" s="11" t="s">
        <v>389</v>
      </c>
      <c r="D109" s="11" t="s">
        <v>395</v>
      </c>
      <c r="E109" s="11" t="s">
        <v>134</v>
      </c>
      <c r="F109" s="11" t="s">
        <v>43</v>
      </c>
      <c r="G109" s="11" t="s">
        <v>44</v>
      </c>
      <c r="H109" s="27">
        <v>37.9</v>
      </c>
    </row>
    <row r="110" spans="1:8" ht="21.75" customHeight="1">
      <c r="A110" s="35" t="s">
        <v>629</v>
      </c>
      <c r="B110" s="35"/>
      <c r="C110" s="11" t="s">
        <v>395</v>
      </c>
      <c r="D110" s="11" t="s">
        <v>432</v>
      </c>
      <c r="E110" s="11"/>
      <c r="F110" s="11"/>
      <c r="G110" s="11"/>
      <c r="H110" s="27">
        <f>H111+H120</f>
        <v>30</v>
      </c>
    </row>
    <row r="111" spans="1:8" ht="21.75" customHeight="1">
      <c r="A111" s="35" t="s">
        <v>858</v>
      </c>
      <c r="B111" s="35"/>
      <c r="C111" s="11" t="s">
        <v>395</v>
      </c>
      <c r="D111" s="11" t="s">
        <v>396</v>
      </c>
      <c r="E111" s="11"/>
      <c r="F111" s="11"/>
      <c r="G111" s="11"/>
      <c r="H111" s="27">
        <f aca="true" t="shared" si="11" ref="H111:H112">H112</f>
        <v>20</v>
      </c>
    </row>
    <row r="112" spans="1:8" ht="21.75" customHeight="1">
      <c r="A112" s="35" t="s">
        <v>822</v>
      </c>
      <c r="B112" s="35"/>
      <c r="C112" s="11" t="s">
        <v>395</v>
      </c>
      <c r="D112" s="11" t="s">
        <v>396</v>
      </c>
      <c r="E112" s="11" t="s">
        <v>859</v>
      </c>
      <c r="F112" s="11"/>
      <c r="G112" s="11"/>
      <c r="H112" s="27">
        <f t="shared" si="11"/>
        <v>20</v>
      </c>
    </row>
    <row r="113" spans="1:8" ht="21.75" customHeight="1">
      <c r="A113" s="35" t="s">
        <v>860</v>
      </c>
      <c r="B113" s="35"/>
      <c r="C113" s="11" t="s">
        <v>395</v>
      </c>
      <c r="D113" s="11" t="s">
        <v>396</v>
      </c>
      <c r="E113" s="11" t="s">
        <v>139</v>
      </c>
      <c r="F113" s="11"/>
      <c r="G113" s="11"/>
      <c r="H113" s="27">
        <f>SUM(H114)</f>
        <v>20</v>
      </c>
    </row>
    <row r="114" spans="1:8" ht="21.75" customHeight="1">
      <c r="A114" s="35" t="s">
        <v>826</v>
      </c>
      <c r="B114" s="35"/>
      <c r="C114" s="11" t="s">
        <v>395</v>
      </c>
      <c r="D114" s="11" t="s">
        <v>396</v>
      </c>
      <c r="E114" s="11" t="s">
        <v>139</v>
      </c>
      <c r="F114" s="11" t="s">
        <v>827</v>
      </c>
      <c r="G114" s="11"/>
      <c r="H114" s="27">
        <f>SUM(H116)</f>
        <v>20</v>
      </c>
    </row>
    <row r="115" spans="1:8" ht="21.75" customHeight="1">
      <c r="A115" s="35" t="s">
        <v>828</v>
      </c>
      <c r="B115" s="35"/>
      <c r="C115" s="11" t="s">
        <v>395</v>
      </c>
      <c r="D115" s="11" t="s">
        <v>396</v>
      </c>
      <c r="E115" s="11" t="s">
        <v>139</v>
      </c>
      <c r="F115" s="11" t="s">
        <v>829</v>
      </c>
      <c r="G115" s="11"/>
      <c r="H115" s="27">
        <f>SUM(H116)</f>
        <v>20</v>
      </c>
    </row>
    <row r="116" spans="1:8" ht="23.25" customHeight="1">
      <c r="A116" s="35" t="s">
        <v>830</v>
      </c>
      <c r="B116" s="35"/>
      <c r="C116" s="11" t="s">
        <v>395</v>
      </c>
      <c r="D116" s="401"/>
      <c r="E116" s="11" t="s">
        <v>139</v>
      </c>
      <c r="F116" s="11" t="s">
        <v>52</v>
      </c>
      <c r="G116" s="11"/>
      <c r="H116" s="27">
        <v>20</v>
      </c>
    </row>
    <row r="117" spans="1:8" ht="21.75" customHeight="1" hidden="1">
      <c r="A117" s="45" t="s">
        <v>834</v>
      </c>
      <c r="B117" s="49"/>
      <c r="C117" s="11" t="s">
        <v>395</v>
      </c>
      <c r="D117" s="11" t="s">
        <v>396</v>
      </c>
      <c r="E117" s="11" t="s">
        <v>139</v>
      </c>
      <c r="F117" s="11" t="s">
        <v>52</v>
      </c>
      <c r="G117" s="11" t="s">
        <v>61</v>
      </c>
      <c r="H117" s="27">
        <v>3</v>
      </c>
    </row>
    <row r="118" spans="1:8" ht="21.75" customHeight="1" hidden="1">
      <c r="A118" s="45" t="s">
        <v>837</v>
      </c>
      <c r="B118" s="49"/>
      <c r="C118" s="11" t="s">
        <v>395</v>
      </c>
      <c r="D118" s="11" t="s">
        <v>396</v>
      </c>
      <c r="E118" s="11" t="s">
        <v>139</v>
      </c>
      <c r="F118" s="11" t="s">
        <v>52</v>
      </c>
      <c r="G118" s="11" t="s">
        <v>63</v>
      </c>
      <c r="H118" s="27">
        <v>40</v>
      </c>
    </row>
    <row r="119" spans="1:8" ht="21.75" customHeight="1" hidden="1">
      <c r="A119" s="59" t="s">
        <v>64</v>
      </c>
      <c r="B119" s="59"/>
      <c r="C119" s="11" t="s">
        <v>395</v>
      </c>
      <c r="D119" s="11" t="s">
        <v>396</v>
      </c>
      <c r="E119" s="11" t="s">
        <v>139</v>
      </c>
      <c r="F119" s="11" t="s">
        <v>52</v>
      </c>
      <c r="G119" s="11" t="s">
        <v>65</v>
      </c>
      <c r="H119" s="27">
        <v>4</v>
      </c>
    </row>
    <row r="120" spans="1:8" ht="21.75" customHeight="1">
      <c r="A120" s="35" t="s">
        <v>861</v>
      </c>
      <c r="B120" s="35"/>
      <c r="C120" s="11" t="s">
        <v>395</v>
      </c>
      <c r="D120" s="11" t="s">
        <v>397</v>
      </c>
      <c r="E120" s="11"/>
      <c r="F120" s="11"/>
      <c r="G120" s="11"/>
      <c r="H120" s="27">
        <f aca="true" t="shared" si="12" ref="H120:H122">H121</f>
        <v>10</v>
      </c>
    </row>
    <row r="121" spans="1:8" ht="21.75" customHeight="1">
      <c r="A121" s="35" t="s">
        <v>822</v>
      </c>
      <c r="B121" s="35"/>
      <c r="C121" s="11" t="s">
        <v>395</v>
      </c>
      <c r="D121" s="11" t="s">
        <v>397</v>
      </c>
      <c r="E121" s="11" t="s">
        <v>862</v>
      </c>
      <c r="F121" s="11"/>
      <c r="G121" s="11"/>
      <c r="H121" s="27">
        <f t="shared" si="12"/>
        <v>10</v>
      </c>
    </row>
    <row r="122" spans="1:8" ht="21.75" customHeight="1">
      <c r="A122" s="35" t="s">
        <v>863</v>
      </c>
      <c r="B122" s="35"/>
      <c r="C122" s="11" t="s">
        <v>395</v>
      </c>
      <c r="D122" s="11" t="s">
        <v>397</v>
      </c>
      <c r="E122" s="11" t="s">
        <v>147</v>
      </c>
      <c r="F122" s="11"/>
      <c r="G122" s="11"/>
      <c r="H122" s="27">
        <f t="shared" si="12"/>
        <v>10</v>
      </c>
    </row>
    <row r="123" spans="1:8" ht="21.75" customHeight="1">
      <c r="A123" s="35" t="s">
        <v>826</v>
      </c>
      <c r="B123" s="35"/>
      <c r="C123" s="11" t="s">
        <v>395</v>
      </c>
      <c r="D123" s="11" t="s">
        <v>397</v>
      </c>
      <c r="E123" s="11" t="s">
        <v>147</v>
      </c>
      <c r="F123" s="11" t="s">
        <v>827</v>
      </c>
      <c r="G123" s="11"/>
      <c r="H123" s="27">
        <v>10</v>
      </c>
    </row>
    <row r="124" spans="1:8" ht="21" customHeight="1">
      <c r="A124" s="35" t="s">
        <v>828</v>
      </c>
      <c r="B124" s="35"/>
      <c r="C124" s="11" t="s">
        <v>395</v>
      </c>
      <c r="D124" s="11" t="s">
        <v>397</v>
      </c>
      <c r="E124" s="11" t="s">
        <v>147</v>
      </c>
      <c r="F124" s="11" t="s">
        <v>829</v>
      </c>
      <c r="G124" s="11"/>
      <c r="H124" s="27">
        <v>10</v>
      </c>
    </row>
    <row r="125" spans="1:8" ht="21.75" customHeight="1" hidden="1">
      <c r="A125" s="35" t="s">
        <v>830</v>
      </c>
      <c r="B125" s="35"/>
      <c r="C125" s="11" t="s">
        <v>395</v>
      </c>
      <c r="D125" s="11" t="s">
        <v>397</v>
      </c>
      <c r="E125" s="11" t="s">
        <v>864</v>
      </c>
      <c r="F125" s="11" t="s">
        <v>52</v>
      </c>
      <c r="G125" s="11"/>
      <c r="H125" s="27">
        <f>SUM(H126)</f>
        <v>1</v>
      </c>
    </row>
    <row r="126" spans="1:8" ht="21.75" customHeight="1" hidden="1">
      <c r="A126" s="45" t="s">
        <v>834</v>
      </c>
      <c r="B126" s="45"/>
      <c r="C126" s="11" t="s">
        <v>395</v>
      </c>
      <c r="D126" s="11" t="s">
        <v>397</v>
      </c>
      <c r="E126" s="11" t="s">
        <v>864</v>
      </c>
      <c r="F126" s="11" t="s">
        <v>52</v>
      </c>
      <c r="G126" s="11" t="s">
        <v>61</v>
      </c>
      <c r="H126" s="27">
        <v>1</v>
      </c>
    </row>
    <row r="127" spans="1:8" ht="21.75" customHeight="1">
      <c r="A127" s="35" t="s">
        <v>865</v>
      </c>
      <c r="B127" s="35"/>
      <c r="C127" s="11" t="s">
        <v>391</v>
      </c>
      <c r="D127" s="11" t="s">
        <v>432</v>
      </c>
      <c r="E127" s="11"/>
      <c r="F127" s="11"/>
      <c r="G127" s="11"/>
      <c r="H127" s="27">
        <f>H128+H148</f>
        <v>1655.3</v>
      </c>
    </row>
    <row r="128" spans="1:8" ht="21.75" customHeight="1">
      <c r="A128" s="35" t="s">
        <v>152</v>
      </c>
      <c r="B128" s="35"/>
      <c r="C128" s="11" t="s">
        <v>391</v>
      </c>
      <c r="D128" s="11" t="s">
        <v>396</v>
      </c>
      <c r="E128" s="11"/>
      <c r="F128" s="11"/>
      <c r="G128" s="11"/>
      <c r="H128" s="27">
        <f aca="true" t="shared" si="13" ref="H128:H129">SUM(H129)</f>
        <v>1612.3</v>
      </c>
    </row>
    <row r="129" spans="1:8" ht="21.75" customHeight="1">
      <c r="A129" s="405" t="s">
        <v>711</v>
      </c>
      <c r="B129" s="46"/>
      <c r="C129" s="11" t="s">
        <v>391</v>
      </c>
      <c r="D129" s="11" t="s">
        <v>396</v>
      </c>
      <c r="E129" s="11" t="s">
        <v>851</v>
      </c>
      <c r="F129" s="11"/>
      <c r="G129" s="11"/>
      <c r="H129" s="27">
        <f t="shared" si="13"/>
        <v>1612.3</v>
      </c>
    </row>
    <row r="130" spans="1:8" ht="21.75" customHeight="1">
      <c r="A130" s="35" t="s">
        <v>866</v>
      </c>
      <c r="B130" s="35"/>
      <c r="C130" s="11" t="s">
        <v>391</v>
      </c>
      <c r="D130" s="11" t="s">
        <v>396</v>
      </c>
      <c r="E130" s="11" t="s">
        <v>151</v>
      </c>
      <c r="F130" s="11"/>
      <c r="G130" s="11"/>
      <c r="H130" s="27">
        <f>H131+H135+H138+H143</f>
        <v>1612.3</v>
      </c>
    </row>
    <row r="131" spans="1:8" ht="21.75" customHeight="1">
      <c r="A131" s="35" t="s">
        <v>826</v>
      </c>
      <c r="B131" s="35"/>
      <c r="C131" s="11" t="s">
        <v>391</v>
      </c>
      <c r="D131" s="11" t="s">
        <v>396</v>
      </c>
      <c r="E131" s="11" t="s">
        <v>151</v>
      </c>
      <c r="F131" s="11" t="s">
        <v>827</v>
      </c>
      <c r="G131" s="11"/>
      <c r="H131" s="27">
        <f aca="true" t="shared" si="14" ref="H131:H132">H132</f>
        <v>1197.3</v>
      </c>
    </row>
    <row r="132" spans="1:8" ht="21.75" customHeight="1">
      <c r="A132" s="35" t="s">
        <v>828</v>
      </c>
      <c r="B132" s="35"/>
      <c r="C132" s="11" t="s">
        <v>391</v>
      </c>
      <c r="D132" s="11" t="s">
        <v>396</v>
      </c>
      <c r="E132" s="11" t="s">
        <v>151</v>
      </c>
      <c r="F132" s="11" t="s">
        <v>829</v>
      </c>
      <c r="G132" s="11"/>
      <c r="H132" s="27">
        <f t="shared" si="14"/>
        <v>1197.3</v>
      </c>
    </row>
    <row r="133" spans="1:8" ht="21" customHeight="1">
      <c r="A133" s="35" t="s">
        <v>830</v>
      </c>
      <c r="B133" s="35"/>
      <c r="C133" s="11" t="s">
        <v>391</v>
      </c>
      <c r="D133" s="11" t="s">
        <v>396</v>
      </c>
      <c r="E133" s="11" t="s">
        <v>151</v>
      </c>
      <c r="F133" s="11" t="s">
        <v>52</v>
      </c>
      <c r="G133" s="11"/>
      <c r="H133" s="27">
        <v>1197.3</v>
      </c>
    </row>
    <row r="134" spans="1:8" ht="21.75" customHeight="1" hidden="1">
      <c r="A134" s="406" t="s">
        <v>867</v>
      </c>
      <c r="B134" s="406"/>
      <c r="C134" s="11" t="s">
        <v>391</v>
      </c>
      <c r="D134" s="11" t="s">
        <v>396</v>
      </c>
      <c r="E134" s="11" t="s">
        <v>151</v>
      </c>
      <c r="F134" s="11" t="s">
        <v>52</v>
      </c>
      <c r="G134" s="11" t="s">
        <v>56</v>
      </c>
      <c r="H134" s="27">
        <v>220</v>
      </c>
    </row>
    <row r="135" spans="1:8" ht="21.75" customHeight="1">
      <c r="A135" s="35" t="s">
        <v>838</v>
      </c>
      <c r="B135" s="45"/>
      <c r="C135" s="11" t="s">
        <v>391</v>
      </c>
      <c r="D135" s="11" t="s">
        <v>396</v>
      </c>
      <c r="E135" s="11" t="s">
        <v>151</v>
      </c>
      <c r="F135" s="11" t="s">
        <v>452</v>
      </c>
      <c r="G135" s="11" t="s">
        <v>61</v>
      </c>
      <c r="H135" s="27">
        <f>H136</f>
        <v>50</v>
      </c>
    </row>
    <row r="136" spans="1:8" ht="16.5" customHeight="1">
      <c r="A136" s="35" t="s">
        <v>529</v>
      </c>
      <c r="B136" s="406"/>
      <c r="C136" s="11" t="s">
        <v>391</v>
      </c>
      <c r="D136" s="11" t="s">
        <v>396</v>
      </c>
      <c r="E136" s="11" t="s">
        <v>151</v>
      </c>
      <c r="F136" s="11" t="s">
        <v>530</v>
      </c>
      <c r="G136" s="11" t="s">
        <v>63</v>
      </c>
      <c r="H136" s="27">
        <v>50</v>
      </c>
    </row>
    <row r="137" spans="1:8" ht="18.75" customHeight="1" hidden="1">
      <c r="A137" s="59" t="s">
        <v>64</v>
      </c>
      <c r="B137" s="59"/>
      <c r="C137" s="11" t="s">
        <v>391</v>
      </c>
      <c r="D137" s="11" t="s">
        <v>396</v>
      </c>
      <c r="E137" s="11" t="s">
        <v>151</v>
      </c>
      <c r="F137" s="11" t="s">
        <v>52</v>
      </c>
      <c r="G137" s="11" t="s">
        <v>65</v>
      </c>
      <c r="H137" s="27"/>
    </row>
    <row r="138" spans="1:8" ht="21.75" customHeight="1">
      <c r="A138" s="35" t="s">
        <v>868</v>
      </c>
      <c r="B138" s="35"/>
      <c r="C138" s="11" t="s">
        <v>391</v>
      </c>
      <c r="D138" s="11" t="s">
        <v>396</v>
      </c>
      <c r="E138" s="11" t="s">
        <v>158</v>
      </c>
      <c r="F138" s="11"/>
      <c r="G138" s="11"/>
      <c r="H138" s="27">
        <f aca="true" t="shared" si="15" ref="H138:H140">H139</f>
        <v>350</v>
      </c>
    </row>
    <row r="139" spans="1:8" ht="21.75" customHeight="1">
      <c r="A139" s="35" t="s">
        <v>826</v>
      </c>
      <c r="B139" s="35"/>
      <c r="C139" s="11" t="s">
        <v>391</v>
      </c>
      <c r="D139" s="11" t="s">
        <v>396</v>
      </c>
      <c r="E139" s="11" t="s">
        <v>158</v>
      </c>
      <c r="F139" s="11" t="s">
        <v>827</v>
      </c>
      <c r="G139" s="11"/>
      <c r="H139" s="27">
        <f t="shared" si="15"/>
        <v>350</v>
      </c>
    </row>
    <row r="140" spans="1:8" ht="21.75" customHeight="1">
      <c r="A140" s="35" t="s">
        <v>828</v>
      </c>
      <c r="B140" s="35"/>
      <c r="C140" s="11" t="s">
        <v>391</v>
      </c>
      <c r="D140" s="11" t="s">
        <v>396</v>
      </c>
      <c r="E140" s="11" t="s">
        <v>158</v>
      </c>
      <c r="F140" s="11" t="s">
        <v>829</v>
      </c>
      <c r="G140" s="11"/>
      <c r="H140" s="27">
        <f t="shared" si="15"/>
        <v>350</v>
      </c>
    </row>
    <row r="141" spans="1:8" ht="19.5" customHeight="1">
      <c r="A141" s="35" t="s">
        <v>830</v>
      </c>
      <c r="B141" s="35"/>
      <c r="C141" s="11" t="s">
        <v>391</v>
      </c>
      <c r="D141" s="11" t="s">
        <v>396</v>
      </c>
      <c r="E141" s="11" t="s">
        <v>158</v>
      </c>
      <c r="F141" s="11" t="s">
        <v>52</v>
      </c>
      <c r="G141" s="11"/>
      <c r="H141" s="27">
        <v>350</v>
      </c>
    </row>
    <row r="142" spans="1:8" ht="21.75" customHeight="1" hidden="1">
      <c r="A142" s="406" t="s">
        <v>869</v>
      </c>
      <c r="B142" s="406"/>
      <c r="C142" s="11" t="s">
        <v>391</v>
      </c>
      <c r="D142" s="11" t="s">
        <v>396</v>
      </c>
      <c r="E142" s="11" t="s">
        <v>158</v>
      </c>
      <c r="F142" s="11" t="s">
        <v>52</v>
      </c>
      <c r="G142" s="11" t="s">
        <v>59</v>
      </c>
      <c r="H142" s="27">
        <v>100</v>
      </c>
    </row>
    <row r="143" spans="1:8" ht="21.75" customHeight="1">
      <c r="A143" s="35" t="s">
        <v>870</v>
      </c>
      <c r="B143" s="35"/>
      <c r="C143" s="11" t="s">
        <v>391</v>
      </c>
      <c r="D143" s="11" t="s">
        <v>396</v>
      </c>
      <c r="E143" s="11" t="s">
        <v>160</v>
      </c>
      <c r="F143" s="11"/>
      <c r="G143" s="11"/>
      <c r="H143" s="27">
        <f aca="true" t="shared" si="16" ref="H143:H146">H144</f>
        <v>15</v>
      </c>
    </row>
    <row r="144" spans="1:8" ht="21.75" customHeight="1">
      <c r="A144" s="35" t="s">
        <v>826</v>
      </c>
      <c r="B144" s="35"/>
      <c r="C144" s="11" t="s">
        <v>391</v>
      </c>
      <c r="D144" s="11" t="s">
        <v>396</v>
      </c>
      <c r="E144" s="11" t="s">
        <v>160</v>
      </c>
      <c r="F144" s="11" t="s">
        <v>827</v>
      </c>
      <c r="G144" s="11"/>
      <c r="H144" s="27">
        <f t="shared" si="16"/>
        <v>15</v>
      </c>
    </row>
    <row r="145" spans="1:8" ht="21.75" customHeight="1">
      <c r="A145" s="35" t="s">
        <v>828</v>
      </c>
      <c r="B145" s="35"/>
      <c r="C145" s="11" t="s">
        <v>391</v>
      </c>
      <c r="D145" s="11" t="s">
        <v>396</v>
      </c>
      <c r="E145" s="11" t="s">
        <v>160</v>
      </c>
      <c r="F145" s="11" t="s">
        <v>829</v>
      </c>
      <c r="G145" s="11"/>
      <c r="H145" s="27">
        <f t="shared" si="16"/>
        <v>15</v>
      </c>
    </row>
    <row r="146" spans="1:8" ht="19.5" customHeight="1">
      <c r="A146" s="35" t="s">
        <v>830</v>
      </c>
      <c r="B146" s="35"/>
      <c r="C146" s="11" t="s">
        <v>391</v>
      </c>
      <c r="D146" s="11" t="s">
        <v>396</v>
      </c>
      <c r="E146" s="11" t="s">
        <v>160</v>
      </c>
      <c r="F146" s="11" t="s">
        <v>52</v>
      </c>
      <c r="G146" s="11"/>
      <c r="H146" s="27">
        <f t="shared" si="16"/>
        <v>15</v>
      </c>
    </row>
    <row r="147" spans="1:8" ht="21.75" customHeight="1" hidden="1">
      <c r="A147" s="406" t="s">
        <v>871</v>
      </c>
      <c r="B147" s="406"/>
      <c r="C147" s="11" t="s">
        <v>391</v>
      </c>
      <c r="D147" s="11" t="s">
        <v>396</v>
      </c>
      <c r="E147" s="11" t="s">
        <v>160</v>
      </c>
      <c r="F147" s="11" t="s">
        <v>52</v>
      </c>
      <c r="G147" s="11" t="s">
        <v>61</v>
      </c>
      <c r="H147" s="27">
        <v>15</v>
      </c>
    </row>
    <row r="148" spans="1:8" ht="21.75" customHeight="1">
      <c r="A148" s="35" t="s">
        <v>636</v>
      </c>
      <c r="B148" s="46"/>
      <c r="C148" s="11" t="s">
        <v>391</v>
      </c>
      <c r="D148" s="11" t="s">
        <v>398</v>
      </c>
      <c r="E148" s="11"/>
      <c r="F148" s="11"/>
      <c r="G148" s="11"/>
      <c r="H148" s="27">
        <f>SUM(H149)</f>
        <v>43</v>
      </c>
    </row>
    <row r="149" spans="1:8" ht="33" customHeight="1">
      <c r="A149" s="35" t="s">
        <v>822</v>
      </c>
      <c r="B149" s="46"/>
      <c r="C149" s="11" t="s">
        <v>391</v>
      </c>
      <c r="D149" s="11" t="s">
        <v>398</v>
      </c>
      <c r="E149" s="11" t="s">
        <v>872</v>
      </c>
      <c r="F149" s="11"/>
      <c r="G149" s="11"/>
      <c r="H149" s="27">
        <f>H150+H155</f>
        <v>43</v>
      </c>
    </row>
    <row r="150" spans="1:8" ht="21.75" customHeight="1">
      <c r="A150" s="46" t="s">
        <v>577</v>
      </c>
      <c r="B150" s="46"/>
      <c r="C150" s="11" t="s">
        <v>391</v>
      </c>
      <c r="D150" s="11" t="s">
        <v>398</v>
      </c>
      <c r="E150" s="11" t="s">
        <v>165</v>
      </c>
      <c r="F150" s="11"/>
      <c r="G150" s="11"/>
      <c r="H150" s="27">
        <f aca="true" t="shared" si="17" ref="H150:H152">H151</f>
        <v>40</v>
      </c>
    </row>
    <row r="151" spans="1:8" ht="21.75" customHeight="1">
      <c r="A151" s="35" t="s">
        <v>826</v>
      </c>
      <c r="B151" s="35"/>
      <c r="C151" s="11" t="s">
        <v>391</v>
      </c>
      <c r="D151" s="11" t="s">
        <v>398</v>
      </c>
      <c r="E151" s="11" t="s">
        <v>165</v>
      </c>
      <c r="F151" s="11" t="s">
        <v>827</v>
      </c>
      <c r="G151" s="11"/>
      <c r="H151" s="27">
        <f t="shared" si="17"/>
        <v>40</v>
      </c>
    </row>
    <row r="152" spans="1:8" ht="21.75" customHeight="1">
      <c r="A152" s="35" t="s">
        <v>828</v>
      </c>
      <c r="B152" s="35"/>
      <c r="C152" s="11" t="s">
        <v>391</v>
      </c>
      <c r="D152" s="11" t="s">
        <v>398</v>
      </c>
      <c r="E152" s="11" t="s">
        <v>165</v>
      </c>
      <c r="F152" s="11" t="s">
        <v>829</v>
      </c>
      <c r="G152" s="11"/>
      <c r="H152" s="27">
        <f t="shared" si="17"/>
        <v>40</v>
      </c>
    </row>
    <row r="153" spans="1:8" ht="20.25" customHeight="1">
      <c r="A153" s="35" t="s">
        <v>830</v>
      </c>
      <c r="B153" s="35"/>
      <c r="C153" s="11" t="s">
        <v>391</v>
      </c>
      <c r="D153" s="11" t="s">
        <v>398</v>
      </c>
      <c r="E153" s="11" t="s">
        <v>165</v>
      </c>
      <c r="F153" s="11" t="s">
        <v>52</v>
      </c>
      <c r="G153" s="11"/>
      <c r="H153" s="27">
        <v>40</v>
      </c>
    </row>
    <row r="154" spans="1:8" ht="21.75" customHeight="1" hidden="1">
      <c r="A154" s="35" t="s">
        <v>834</v>
      </c>
      <c r="B154" s="35"/>
      <c r="C154" s="11" t="s">
        <v>391</v>
      </c>
      <c r="D154" s="11" t="s">
        <v>398</v>
      </c>
      <c r="E154" s="11" t="s">
        <v>165</v>
      </c>
      <c r="F154" s="11" t="s">
        <v>52</v>
      </c>
      <c r="G154" s="11" t="s">
        <v>61</v>
      </c>
      <c r="H154" s="27">
        <v>50</v>
      </c>
    </row>
    <row r="155" spans="1:8" ht="42" customHeight="1">
      <c r="A155" s="404" t="s">
        <v>873</v>
      </c>
      <c r="B155" s="35"/>
      <c r="C155" s="11" t="s">
        <v>391</v>
      </c>
      <c r="D155" s="11" t="s">
        <v>398</v>
      </c>
      <c r="E155" s="11" t="s">
        <v>167</v>
      </c>
      <c r="F155" s="11"/>
      <c r="G155" s="11"/>
      <c r="H155" s="27">
        <f aca="true" t="shared" si="18" ref="H155:H156">H156</f>
        <v>3</v>
      </c>
    </row>
    <row r="156" spans="1:8" ht="27.75" customHeight="1">
      <c r="A156" s="35" t="s">
        <v>826</v>
      </c>
      <c r="B156" s="35"/>
      <c r="C156" s="11" t="s">
        <v>391</v>
      </c>
      <c r="D156" s="11" t="s">
        <v>398</v>
      </c>
      <c r="E156" s="11" t="s">
        <v>167</v>
      </c>
      <c r="F156" s="11" t="s">
        <v>827</v>
      </c>
      <c r="G156" s="11"/>
      <c r="H156" s="27">
        <f t="shared" si="18"/>
        <v>3</v>
      </c>
    </row>
    <row r="157" spans="1:8" ht="24.75" customHeight="1">
      <c r="A157" s="35" t="s">
        <v>828</v>
      </c>
      <c r="B157" s="35"/>
      <c r="C157" s="11" t="s">
        <v>391</v>
      </c>
      <c r="D157" s="11" t="s">
        <v>398</v>
      </c>
      <c r="E157" s="11" t="s">
        <v>167</v>
      </c>
      <c r="F157" s="11" t="s">
        <v>829</v>
      </c>
      <c r="G157" s="11" t="s">
        <v>61</v>
      </c>
      <c r="H157" s="27">
        <v>3</v>
      </c>
    </row>
    <row r="158" spans="1:8" ht="24.75" customHeight="1">
      <c r="A158" s="35"/>
      <c r="B158" s="35"/>
      <c r="C158" s="11" t="s">
        <v>399</v>
      </c>
      <c r="D158" s="11" t="s">
        <v>432</v>
      </c>
      <c r="E158" s="11"/>
      <c r="F158" s="11"/>
      <c r="G158" s="11"/>
      <c r="H158" s="27">
        <f>H159+H167</f>
        <v>708.5</v>
      </c>
    </row>
    <row r="159" spans="1:8" ht="21.75" customHeight="1">
      <c r="A159" s="35" t="s">
        <v>582</v>
      </c>
      <c r="B159" s="35"/>
      <c r="C159" s="11" t="s">
        <v>399</v>
      </c>
      <c r="D159" s="11" t="s">
        <v>389</v>
      </c>
      <c r="E159" s="11"/>
      <c r="F159" s="11"/>
      <c r="G159" s="11"/>
      <c r="H159" s="27">
        <f>H160+H166</f>
        <v>195</v>
      </c>
    </row>
    <row r="160" spans="1:8" ht="21.75" customHeight="1">
      <c r="A160" s="35" t="s">
        <v>607</v>
      </c>
      <c r="B160" s="407"/>
      <c r="C160" s="11" t="s">
        <v>399</v>
      </c>
      <c r="D160" s="11" t="s">
        <v>389</v>
      </c>
      <c r="E160" s="8">
        <v>6840000000</v>
      </c>
      <c r="F160" s="11"/>
      <c r="G160" s="11"/>
      <c r="H160" s="27">
        <f aca="true" t="shared" si="19" ref="H160:H161">H161</f>
        <v>180</v>
      </c>
    </row>
    <row r="161" spans="1:8" ht="21.75" customHeight="1">
      <c r="A161" s="407" t="s">
        <v>822</v>
      </c>
      <c r="B161" s="2"/>
      <c r="C161" s="408" t="s">
        <v>399</v>
      </c>
      <c r="D161" s="408" t="s">
        <v>389</v>
      </c>
      <c r="E161" s="11" t="s">
        <v>171</v>
      </c>
      <c r="F161" s="408"/>
      <c r="G161" s="408"/>
      <c r="H161" s="409">
        <f t="shared" si="19"/>
        <v>180</v>
      </c>
    </row>
    <row r="162" spans="1:8" ht="21.75" customHeight="1">
      <c r="A162" s="2" t="s">
        <v>874</v>
      </c>
      <c r="B162" s="35"/>
      <c r="C162" s="11" t="s">
        <v>399</v>
      </c>
      <c r="D162" s="11" t="s">
        <v>389</v>
      </c>
      <c r="E162" s="11" t="s">
        <v>171</v>
      </c>
      <c r="F162" s="11" t="s">
        <v>52</v>
      </c>
      <c r="G162" s="11"/>
      <c r="H162" s="27">
        <f>SUM(H163)</f>
        <v>180</v>
      </c>
    </row>
    <row r="163" spans="1:8" ht="20.25" customHeight="1">
      <c r="A163" s="35" t="s">
        <v>838</v>
      </c>
      <c r="B163" s="35"/>
      <c r="C163" s="11" t="s">
        <v>399</v>
      </c>
      <c r="D163" s="11" t="s">
        <v>389</v>
      </c>
      <c r="E163" s="11" t="s">
        <v>171</v>
      </c>
      <c r="F163" s="11" t="s">
        <v>52</v>
      </c>
      <c r="G163" s="11"/>
      <c r="H163" s="27">
        <f aca="true" t="shared" si="20" ref="H163:H164">H164</f>
        <v>180</v>
      </c>
    </row>
    <row r="164" spans="1:8" ht="22.5" customHeight="1">
      <c r="A164" s="35" t="s">
        <v>838</v>
      </c>
      <c r="B164" s="35"/>
      <c r="C164" s="11" t="s">
        <v>399</v>
      </c>
      <c r="D164" s="11" t="s">
        <v>389</v>
      </c>
      <c r="E164" s="11" t="s">
        <v>171</v>
      </c>
      <c r="F164" s="11" t="s">
        <v>52</v>
      </c>
      <c r="G164" s="11" t="s">
        <v>56</v>
      </c>
      <c r="H164" s="27">
        <f t="shared" si="20"/>
        <v>180</v>
      </c>
    </row>
    <row r="165" spans="1:8" ht="23.25" customHeight="1">
      <c r="A165" s="45" t="s">
        <v>832</v>
      </c>
      <c r="B165" s="35"/>
      <c r="C165" s="11" t="s">
        <v>399</v>
      </c>
      <c r="D165" s="11" t="s">
        <v>389</v>
      </c>
      <c r="E165" s="11" t="s">
        <v>171</v>
      </c>
      <c r="F165" s="11" t="s">
        <v>52</v>
      </c>
      <c r="G165" s="11" t="s">
        <v>61</v>
      </c>
      <c r="H165" s="27">
        <v>180</v>
      </c>
    </row>
    <row r="166" spans="1:8" ht="22.5" customHeight="1">
      <c r="A166" s="35" t="s">
        <v>871</v>
      </c>
      <c r="B166" s="35"/>
      <c r="C166" s="11" t="s">
        <v>399</v>
      </c>
      <c r="D166" s="11" t="s">
        <v>389</v>
      </c>
      <c r="E166" s="11" t="s">
        <v>176</v>
      </c>
      <c r="F166" s="11" t="s">
        <v>52</v>
      </c>
      <c r="G166" s="11" t="s">
        <v>59</v>
      </c>
      <c r="H166" s="27">
        <v>15</v>
      </c>
    </row>
    <row r="167" spans="1:8" ht="21.75" customHeight="1">
      <c r="A167" s="410" t="s">
        <v>64</v>
      </c>
      <c r="B167" s="35"/>
      <c r="C167" s="11" t="s">
        <v>399</v>
      </c>
      <c r="D167" s="11" t="s">
        <v>395</v>
      </c>
      <c r="E167" s="11"/>
      <c r="F167" s="11"/>
      <c r="G167" s="11"/>
      <c r="H167" s="27">
        <f>SUM(H174+H179+H184+H193+H197)</f>
        <v>513.5</v>
      </c>
    </row>
    <row r="168" spans="1:8" ht="20.25" customHeight="1">
      <c r="A168" s="35" t="s">
        <v>637</v>
      </c>
      <c r="B168" s="35"/>
      <c r="C168" s="11" t="s">
        <v>399</v>
      </c>
      <c r="D168" s="11" t="s">
        <v>395</v>
      </c>
      <c r="E168" s="11" t="s">
        <v>875</v>
      </c>
      <c r="F168" s="11"/>
      <c r="G168" s="11"/>
      <c r="H168" s="27">
        <f>H169+H174+H179+H184</f>
        <v>411.5</v>
      </c>
    </row>
    <row r="169" spans="1:8" ht="21.75" customHeight="1" hidden="1">
      <c r="A169" s="35" t="s">
        <v>822</v>
      </c>
      <c r="B169" s="35"/>
      <c r="C169" s="11" t="s">
        <v>399</v>
      </c>
      <c r="D169" s="11" t="s">
        <v>395</v>
      </c>
      <c r="E169" s="11" t="s">
        <v>876</v>
      </c>
      <c r="F169" s="11"/>
      <c r="G169" s="11"/>
      <c r="H169" s="27"/>
    </row>
    <row r="170" spans="1:8" ht="21.75" customHeight="1" hidden="1">
      <c r="A170" s="35" t="s">
        <v>877</v>
      </c>
      <c r="B170" s="35"/>
      <c r="C170" s="11" t="s">
        <v>399</v>
      </c>
      <c r="D170" s="11" t="s">
        <v>395</v>
      </c>
      <c r="E170" s="11" t="s">
        <v>876</v>
      </c>
      <c r="F170" s="11" t="s">
        <v>827</v>
      </c>
      <c r="G170" s="11"/>
      <c r="H170" s="27"/>
    </row>
    <row r="171" spans="1:8" ht="21.75" customHeight="1" hidden="1">
      <c r="A171" s="35" t="s">
        <v>826</v>
      </c>
      <c r="B171" s="35"/>
      <c r="C171" s="11" t="s">
        <v>399</v>
      </c>
      <c r="D171" s="11" t="s">
        <v>395</v>
      </c>
      <c r="E171" s="11" t="s">
        <v>876</v>
      </c>
      <c r="F171" s="11" t="s">
        <v>829</v>
      </c>
      <c r="G171" s="11"/>
      <c r="H171" s="27"/>
    </row>
    <row r="172" spans="1:8" ht="18.75" customHeight="1" hidden="1">
      <c r="A172" s="35" t="s">
        <v>828</v>
      </c>
      <c r="B172" s="35"/>
      <c r="C172" s="11" t="s">
        <v>399</v>
      </c>
      <c r="D172" s="11" t="s">
        <v>395</v>
      </c>
      <c r="E172" s="11" t="s">
        <v>876</v>
      </c>
      <c r="F172" s="11" t="s">
        <v>52</v>
      </c>
      <c r="G172" s="11"/>
      <c r="H172" s="27"/>
    </row>
    <row r="173" spans="1:8" ht="15" customHeight="1" hidden="1">
      <c r="A173" s="35" t="s">
        <v>830</v>
      </c>
      <c r="B173" s="59"/>
      <c r="C173" s="11" t="s">
        <v>399</v>
      </c>
      <c r="D173" s="11" t="s">
        <v>395</v>
      </c>
      <c r="E173" s="11" t="s">
        <v>876</v>
      </c>
      <c r="F173" s="11" t="s">
        <v>52</v>
      </c>
      <c r="G173" s="11" t="s">
        <v>65</v>
      </c>
      <c r="H173" s="27"/>
    </row>
    <row r="174" spans="1:8" ht="21.75" customHeight="1">
      <c r="A174" s="59" t="s">
        <v>64</v>
      </c>
      <c r="B174" s="35"/>
      <c r="C174" s="11" t="s">
        <v>399</v>
      </c>
      <c r="D174" s="11" t="s">
        <v>395</v>
      </c>
      <c r="E174" s="11" t="s">
        <v>180</v>
      </c>
      <c r="F174" s="11"/>
      <c r="G174" s="11"/>
      <c r="H174" s="27">
        <f>H175</f>
        <v>1</v>
      </c>
    </row>
    <row r="175" spans="1:8" ht="21.75" customHeight="1">
      <c r="A175" s="35" t="s">
        <v>878</v>
      </c>
      <c r="B175" s="35"/>
      <c r="C175" s="11" t="s">
        <v>399</v>
      </c>
      <c r="D175" s="11" t="s">
        <v>395</v>
      </c>
      <c r="E175" s="11" t="s">
        <v>180</v>
      </c>
      <c r="F175" s="11" t="s">
        <v>827</v>
      </c>
      <c r="G175" s="11"/>
      <c r="H175" s="27">
        <f>H177</f>
        <v>1</v>
      </c>
    </row>
    <row r="176" spans="1:8" ht="21.75" customHeight="1">
      <c r="A176" s="35" t="s">
        <v>826</v>
      </c>
      <c r="B176" s="35"/>
      <c r="C176" s="11" t="s">
        <v>399</v>
      </c>
      <c r="D176" s="11" t="s">
        <v>395</v>
      </c>
      <c r="E176" s="11" t="s">
        <v>180</v>
      </c>
      <c r="F176" s="11" t="s">
        <v>829</v>
      </c>
      <c r="G176" s="11"/>
      <c r="H176" s="27">
        <f>H177</f>
        <v>1</v>
      </c>
    </row>
    <row r="177" spans="1:8" ht="19.5" customHeight="1">
      <c r="A177" s="35" t="s">
        <v>828</v>
      </c>
      <c r="B177" s="35"/>
      <c r="C177" s="11" t="s">
        <v>399</v>
      </c>
      <c r="D177" s="11" t="s">
        <v>395</v>
      </c>
      <c r="E177" s="11" t="s">
        <v>180</v>
      </c>
      <c r="F177" s="11" t="s">
        <v>52</v>
      </c>
      <c r="G177" s="11"/>
      <c r="H177" s="27">
        <v>1</v>
      </c>
    </row>
    <row r="178" spans="1:8" ht="21.75" customHeight="1" hidden="1">
      <c r="A178" s="35" t="s">
        <v>830</v>
      </c>
      <c r="B178" s="59"/>
      <c r="C178" s="11" t="s">
        <v>399</v>
      </c>
      <c r="D178" s="11" t="s">
        <v>395</v>
      </c>
      <c r="E178" s="11" t="s">
        <v>180</v>
      </c>
      <c r="F178" s="11" t="s">
        <v>52</v>
      </c>
      <c r="G178" s="11" t="s">
        <v>63</v>
      </c>
      <c r="H178" s="27">
        <v>1</v>
      </c>
    </row>
    <row r="179" spans="1:8" ht="21.75" customHeight="1" hidden="1">
      <c r="A179" s="59" t="s">
        <v>837</v>
      </c>
      <c r="B179" s="411"/>
      <c r="C179" s="11" t="s">
        <v>399</v>
      </c>
      <c r="D179" s="11" t="s">
        <v>395</v>
      </c>
      <c r="E179" s="11" t="s">
        <v>183</v>
      </c>
      <c r="F179" s="11"/>
      <c r="G179" s="11"/>
      <c r="H179" s="27">
        <f>H180</f>
        <v>0</v>
      </c>
    </row>
    <row r="180" spans="1:8" ht="7.5" customHeight="1" hidden="1">
      <c r="A180" s="412" t="s">
        <v>879</v>
      </c>
      <c r="B180" s="35"/>
      <c r="C180" s="11" t="s">
        <v>399</v>
      </c>
      <c r="D180" s="11" t="s">
        <v>395</v>
      </c>
      <c r="E180" s="11" t="s">
        <v>183</v>
      </c>
      <c r="F180" s="11" t="s">
        <v>827</v>
      </c>
      <c r="G180" s="11"/>
      <c r="H180" s="27">
        <f>H182</f>
        <v>0</v>
      </c>
    </row>
    <row r="181" spans="1:8" ht="21.75" customHeight="1" hidden="1">
      <c r="A181" s="35" t="s">
        <v>826</v>
      </c>
      <c r="B181" s="35"/>
      <c r="C181" s="11" t="s">
        <v>399</v>
      </c>
      <c r="D181" s="11" t="s">
        <v>395</v>
      </c>
      <c r="E181" s="11" t="s">
        <v>183</v>
      </c>
      <c r="F181" s="11" t="s">
        <v>829</v>
      </c>
      <c r="G181" s="11"/>
      <c r="H181" s="27">
        <f>H182</f>
        <v>0</v>
      </c>
    </row>
    <row r="182" spans="1:8" ht="17.25" customHeight="1" hidden="1">
      <c r="A182" s="35" t="s">
        <v>828</v>
      </c>
      <c r="B182" s="35"/>
      <c r="C182" s="11" t="s">
        <v>399</v>
      </c>
      <c r="D182" s="11" t="s">
        <v>395</v>
      </c>
      <c r="E182" s="11" t="s">
        <v>183</v>
      </c>
      <c r="F182" s="11" t="s">
        <v>52</v>
      </c>
      <c r="G182" s="11"/>
      <c r="H182" s="27">
        <v>0</v>
      </c>
    </row>
    <row r="183" spans="1:8" ht="21.75" customHeight="1" hidden="1">
      <c r="A183" s="35" t="s">
        <v>830</v>
      </c>
      <c r="B183" s="35"/>
      <c r="C183" s="11" t="s">
        <v>399</v>
      </c>
      <c r="D183" s="11" t="s">
        <v>395</v>
      </c>
      <c r="E183" s="11" t="s">
        <v>183</v>
      </c>
      <c r="F183" s="11" t="s">
        <v>52</v>
      </c>
      <c r="G183" s="11" t="s">
        <v>65</v>
      </c>
      <c r="H183" s="27">
        <v>1</v>
      </c>
    </row>
    <row r="184" spans="1:8" ht="21.75" customHeight="1">
      <c r="A184" s="35" t="s">
        <v>64</v>
      </c>
      <c r="B184" s="35"/>
      <c r="C184" s="11" t="s">
        <v>399</v>
      </c>
      <c r="D184" s="11" t="s">
        <v>395</v>
      </c>
      <c r="E184" s="11" t="s">
        <v>185</v>
      </c>
      <c r="F184" s="11"/>
      <c r="G184" s="11"/>
      <c r="H184" s="27">
        <f aca="true" t="shared" si="21" ref="H184:H186">SUM(H185)</f>
        <v>410.5</v>
      </c>
    </row>
    <row r="185" spans="1:8" ht="21.75" customHeight="1">
      <c r="A185" s="35" t="s">
        <v>880</v>
      </c>
      <c r="B185" s="35"/>
      <c r="C185" s="11" t="s">
        <v>399</v>
      </c>
      <c r="D185" s="11" t="s">
        <v>395</v>
      </c>
      <c r="E185" s="11" t="s">
        <v>185</v>
      </c>
      <c r="F185" s="11" t="s">
        <v>827</v>
      </c>
      <c r="G185" s="11"/>
      <c r="H185" s="27">
        <f t="shared" si="21"/>
        <v>410.5</v>
      </c>
    </row>
    <row r="186" spans="1:8" ht="21.75" customHeight="1">
      <c r="A186" s="35" t="s">
        <v>826</v>
      </c>
      <c r="B186" s="35"/>
      <c r="C186" s="11" t="s">
        <v>399</v>
      </c>
      <c r="D186" s="11" t="s">
        <v>395</v>
      </c>
      <c r="E186" s="11" t="s">
        <v>185</v>
      </c>
      <c r="F186" s="11" t="s">
        <v>829</v>
      </c>
      <c r="G186" s="11"/>
      <c r="H186" s="27">
        <f t="shared" si="21"/>
        <v>410.5</v>
      </c>
    </row>
    <row r="187" spans="1:8" ht="16.5" customHeight="1">
      <c r="A187" s="35" t="s">
        <v>828</v>
      </c>
      <c r="B187" s="35"/>
      <c r="C187" s="11" t="s">
        <v>399</v>
      </c>
      <c r="D187" s="11" t="s">
        <v>395</v>
      </c>
      <c r="E187" s="11" t="s">
        <v>185</v>
      </c>
      <c r="F187" s="11" t="s">
        <v>52</v>
      </c>
      <c r="G187" s="11"/>
      <c r="H187" s="27">
        <v>410.5</v>
      </c>
    </row>
    <row r="188" spans="1:8" ht="33" customHeight="1" hidden="1">
      <c r="A188" s="35" t="s">
        <v>830</v>
      </c>
      <c r="B188" s="59"/>
      <c r="C188" s="11" t="s">
        <v>399</v>
      </c>
      <c r="D188" s="11" t="s">
        <v>395</v>
      </c>
      <c r="E188" s="11" t="s">
        <v>185</v>
      </c>
      <c r="F188" s="11" t="s">
        <v>52</v>
      </c>
      <c r="G188" s="11" t="s">
        <v>186</v>
      </c>
      <c r="H188" s="27">
        <v>1</v>
      </c>
    </row>
    <row r="189" spans="1:8" ht="26.25" customHeight="1" hidden="1">
      <c r="A189" s="59" t="s">
        <v>867</v>
      </c>
      <c r="B189" s="406"/>
      <c r="C189" s="11" t="s">
        <v>399</v>
      </c>
      <c r="D189" s="11" t="s">
        <v>395</v>
      </c>
      <c r="E189" s="11" t="s">
        <v>185</v>
      </c>
      <c r="F189" s="11" t="s">
        <v>52</v>
      </c>
      <c r="G189" s="11" t="s">
        <v>59</v>
      </c>
      <c r="H189" s="27">
        <v>3</v>
      </c>
    </row>
    <row r="190" spans="1:8" ht="21" customHeight="1" hidden="1">
      <c r="A190" s="406" t="s">
        <v>869</v>
      </c>
      <c r="B190" s="59"/>
      <c r="C190" s="11" t="s">
        <v>399</v>
      </c>
      <c r="D190" s="11" t="s">
        <v>395</v>
      </c>
      <c r="E190" s="11" t="s">
        <v>185</v>
      </c>
      <c r="F190" s="11" t="s">
        <v>52</v>
      </c>
      <c r="G190" s="11" t="s">
        <v>61</v>
      </c>
      <c r="H190" s="27">
        <v>217.2</v>
      </c>
    </row>
    <row r="191" spans="1:8" ht="16.5" customHeight="1" hidden="1">
      <c r="A191" s="59" t="s">
        <v>834</v>
      </c>
      <c r="B191" s="59"/>
      <c r="C191" s="11" t="s">
        <v>399</v>
      </c>
      <c r="D191" s="11" t="s">
        <v>395</v>
      </c>
      <c r="E191" s="11" t="s">
        <v>185</v>
      </c>
      <c r="F191" s="11" t="s">
        <v>52</v>
      </c>
      <c r="G191" s="11" t="s">
        <v>63</v>
      </c>
      <c r="H191" s="27">
        <v>70</v>
      </c>
    </row>
    <row r="192" spans="1:8" ht="18.75" customHeight="1" hidden="1">
      <c r="A192" s="59" t="s">
        <v>881</v>
      </c>
      <c r="B192" s="59"/>
      <c r="C192" s="11" t="s">
        <v>399</v>
      </c>
      <c r="D192" s="11" t="s">
        <v>395</v>
      </c>
      <c r="E192" s="11" t="s">
        <v>185</v>
      </c>
      <c r="F192" s="11" t="s">
        <v>52</v>
      </c>
      <c r="G192" s="11" t="s">
        <v>65</v>
      </c>
      <c r="H192" s="27">
        <v>15</v>
      </c>
    </row>
    <row r="193" spans="1:8" ht="21.75" customHeight="1">
      <c r="A193" s="59" t="s">
        <v>64</v>
      </c>
      <c r="B193" s="35"/>
      <c r="C193" s="11" t="s">
        <v>399</v>
      </c>
      <c r="D193" s="11" t="s">
        <v>395</v>
      </c>
      <c r="E193" s="11" t="s">
        <v>185</v>
      </c>
      <c r="F193" s="11" t="s">
        <v>452</v>
      </c>
      <c r="G193" s="11"/>
      <c r="H193" s="27">
        <f>H194</f>
        <v>2</v>
      </c>
    </row>
    <row r="194" spans="1:8" ht="18.75" customHeight="1">
      <c r="A194" s="35" t="s">
        <v>838</v>
      </c>
      <c r="B194" s="35"/>
      <c r="C194" s="11" t="s">
        <v>399</v>
      </c>
      <c r="D194" s="11" t="s">
        <v>395</v>
      </c>
      <c r="E194" s="11" t="s">
        <v>185</v>
      </c>
      <c r="F194" s="11" t="s">
        <v>530</v>
      </c>
      <c r="G194" s="11"/>
      <c r="H194" s="27">
        <v>2</v>
      </c>
    </row>
    <row r="195" spans="1:8" ht="21.75" customHeight="1" hidden="1">
      <c r="A195" s="35" t="s">
        <v>529</v>
      </c>
      <c r="B195" s="35"/>
      <c r="C195" s="11" t="s">
        <v>486</v>
      </c>
      <c r="D195" s="11" t="s">
        <v>391</v>
      </c>
      <c r="E195" s="11" t="s">
        <v>185</v>
      </c>
      <c r="F195" s="11" t="s">
        <v>73</v>
      </c>
      <c r="G195" s="11"/>
      <c r="H195" s="27">
        <f>H196</f>
        <v>4</v>
      </c>
    </row>
    <row r="196" spans="1:8" ht="21.75" customHeight="1" hidden="1">
      <c r="A196" s="35" t="s">
        <v>528</v>
      </c>
      <c r="B196" s="59"/>
      <c r="C196" s="11" t="s">
        <v>392</v>
      </c>
      <c r="D196" s="11" t="s">
        <v>399</v>
      </c>
      <c r="E196" s="11" t="s">
        <v>185</v>
      </c>
      <c r="F196" s="11" t="s">
        <v>73</v>
      </c>
      <c r="G196" s="11" t="s">
        <v>836</v>
      </c>
      <c r="H196" s="27">
        <v>4</v>
      </c>
    </row>
    <row r="197" spans="1:8" ht="39.75" customHeight="1">
      <c r="A197" s="404" t="s">
        <v>882</v>
      </c>
      <c r="B197" s="35"/>
      <c r="C197" s="11" t="s">
        <v>399</v>
      </c>
      <c r="D197" s="11" t="s">
        <v>395</v>
      </c>
      <c r="E197" s="11" t="s">
        <v>193</v>
      </c>
      <c r="F197" s="11"/>
      <c r="G197" s="11"/>
      <c r="H197" s="27">
        <f aca="true" t="shared" si="22" ref="H197:H198">H198</f>
        <v>100</v>
      </c>
    </row>
    <row r="198" spans="1:8" ht="21.75" customHeight="1">
      <c r="A198" s="35" t="s">
        <v>826</v>
      </c>
      <c r="B198" s="35"/>
      <c r="C198" s="11" t="s">
        <v>399</v>
      </c>
      <c r="D198" s="11" t="s">
        <v>395</v>
      </c>
      <c r="E198" s="11" t="s">
        <v>193</v>
      </c>
      <c r="F198" s="11" t="s">
        <v>827</v>
      </c>
      <c r="G198" s="11"/>
      <c r="H198" s="27">
        <f t="shared" si="22"/>
        <v>100</v>
      </c>
    </row>
    <row r="199" spans="1:8" ht="24.75" customHeight="1">
      <c r="A199" s="35" t="s">
        <v>828</v>
      </c>
      <c r="B199" s="35"/>
      <c r="C199" s="11" t="s">
        <v>399</v>
      </c>
      <c r="D199" s="11" t="s">
        <v>395</v>
      </c>
      <c r="E199" s="11" t="s">
        <v>193</v>
      </c>
      <c r="F199" s="11" t="s">
        <v>829</v>
      </c>
      <c r="G199" s="11" t="s">
        <v>61</v>
      </c>
      <c r="H199" s="27">
        <v>100</v>
      </c>
    </row>
    <row r="200" spans="1:8" ht="21.75" customHeight="1">
      <c r="A200" s="59" t="s">
        <v>835</v>
      </c>
      <c r="B200" s="35"/>
      <c r="C200" s="11" t="s">
        <v>400</v>
      </c>
      <c r="D200" s="11" t="s">
        <v>432</v>
      </c>
      <c r="E200" s="11"/>
      <c r="F200" s="11"/>
      <c r="G200" s="11"/>
      <c r="H200" s="27">
        <f aca="true" t="shared" si="23" ref="H200:H201">H202</f>
        <v>0</v>
      </c>
    </row>
    <row r="201" spans="1:8" ht="21.75" customHeight="1">
      <c r="A201" s="35" t="s">
        <v>883</v>
      </c>
      <c r="B201" s="35"/>
      <c r="C201" s="11" t="s">
        <v>400</v>
      </c>
      <c r="D201" s="11" t="s">
        <v>388</v>
      </c>
      <c r="E201" s="11"/>
      <c r="F201" s="11"/>
      <c r="G201" s="11"/>
      <c r="H201" s="27">
        <f t="shared" si="23"/>
        <v>0</v>
      </c>
    </row>
    <row r="202" spans="1:8" ht="21.75" customHeight="1">
      <c r="A202" s="35" t="s">
        <v>884</v>
      </c>
      <c r="B202" s="50"/>
      <c r="C202" s="11" t="s">
        <v>400</v>
      </c>
      <c r="D202" s="11" t="s">
        <v>388</v>
      </c>
      <c r="E202" s="11" t="s">
        <v>885</v>
      </c>
      <c r="F202" s="11"/>
      <c r="G202" s="11"/>
      <c r="H202" s="27">
        <f>H205</f>
        <v>0</v>
      </c>
    </row>
    <row r="203" spans="1:8" ht="21.75" customHeight="1">
      <c r="A203" s="50" t="s">
        <v>822</v>
      </c>
      <c r="B203" s="35"/>
      <c r="C203" s="11" t="s">
        <v>400</v>
      </c>
      <c r="D203" s="11" t="s">
        <v>388</v>
      </c>
      <c r="E203" s="11" t="s">
        <v>886</v>
      </c>
      <c r="F203" s="11" t="s">
        <v>827</v>
      </c>
      <c r="G203" s="11"/>
      <c r="H203" s="27">
        <f>H205</f>
        <v>0</v>
      </c>
    </row>
    <row r="204" spans="1:10" ht="21.75" customHeight="1">
      <c r="A204" s="35" t="s">
        <v>826</v>
      </c>
      <c r="B204" s="35"/>
      <c r="C204" s="11" t="s">
        <v>400</v>
      </c>
      <c r="D204" s="11" t="s">
        <v>388</v>
      </c>
      <c r="E204" s="11" t="s">
        <v>198</v>
      </c>
      <c r="F204" s="11" t="s">
        <v>829</v>
      </c>
      <c r="G204" s="11"/>
      <c r="H204" s="27">
        <f>H205</f>
        <v>0</v>
      </c>
      <c r="J204" s="413"/>
    </row>
    <row r="205" spans="1:8" ht="18.75" customHeight="1">
      <c r="A205" s="35" t="s">
        <v>828</v>
      </c>
      <c r="B205" s="35"/>
      <c r="C205" s="11" t="s">
        <v>400</v>
      </c>
      <c r="D205" s="11" t="s">
        <v>388</v>
      </c>
      <c r="E205" s="11" t="s">
        <v>198</v>
      </c>
      <c r="F205" s="11" t="s">
        <v>52</v>
      </c>
      <c r="G205" s="11"/>
      <c r="H205" s="27">
        <v>0</v>
      </c>
    </row>
    <row r="206" spans="1:8" ht="21.75" customHeight="1" hidden="1">
      <c r="A206" s="35" t="s">
        <v>830</v>
      </c>
      <c r="B206" s="59"/>
      <c r="C206" s="11" t="s">
        <v>400</v>
      </c>
      <c r="D206" s="11" t="s">
        <v>388</v>
      </c>
      <c r="E206" s="11" t="s">
        <v>198</v>
      </c>
      <c r="F206" s="11" t="s">
        <v>52</v>
      </c>
      <c r="G206" s="11" t="s">
        <v>59</v>
      </c>
      <c r="H206" s="27">
        <v>10</v>
      </c>
    </row>
    <row r="207" spans="1:8" ht="21.75" customHeight="1" hidden="1">
      <c r="A207" s="59" t="s">
        <v>833</v>
      </c>
      <c r="B207" s="59"/>
      <c r="C207" s="11" t="s">
        <v>400</v>
      </c>
      <c r="D207" s="11" t="s">
        <v>388</v>
      </c>
      <c r="E207" s="11" t="s">
        <v>198</v>
      </c>
      <c r="F207" s="11" t="s">
        <v>52</v>
      </c>
      <c r="G207" s="11" t="s">
        <v>65</v>
      </c>
      <c r="H207" s="27">
        <v>18</v>
      </c>
    </row>
    <row r="208" spans="1:8" ht="21.75" customHeight="1">
      <c r="A208" s="59" t="s">
        <v>64</v>
      </c>
      <c r="B208" s="35"/>
      <c r="C208" s="11" t="s">
        <v>397</v>
      </c>
      <c r="D208" s="11" t="s">
        <v>432</v>
      </c>
      <c r="E208" s="11"/>
      <c r="F208" s="11"/>
      <c r="G208" s="11"/>
      <c r="H208" s="27">
        <f aca="true" t="shared" si="24" ref="H208:H212">H209</f>
        <v>355.1</v>
      </c>
    </row>
    <row r="209" spans="1:8" ht="21.75" customHeight="1">
      <c r="A209" s="35" t="s">
        <v>594</v>
      </c>
      <c r="B209" s="35"/>
      <c r="C209" s="11" t="s">
        <v>397</v>
      </c>
      <c r="D209" s="11" t="s">
        <v>388</v>
      </c>
      <c r="E209" s="11"/>
      <c r="F209" s="11"/>
      <c r="G209" s="11"/>
      <c r="H209" s="27">
        <f t="shared" si="24"/>
        <v>355.1</v>
      </c>
    </row>
    <row r="210" spans="1:8" ht="21.75" customHeight="1">
      <c r="A210" s="35" t="s">
        <v>887</v>
      </c>
      <c r="B210" s="35"/>
      <c r="C210" s="11" t="s">
        <v>397</v>
      </c>
      <c r="D210" s="11" t="s">
        <v>388</v>
      </c>
      <c r="E210" s="11" t="s">
        <v>888</v>
      </c>
      <c r="F210" s="11"/>
      <c r="G210" s="11"/>
      <c r="H210" s="27">
        <f t="shared" si="24"/>
        <v>355.1</v>
      </c>
    </row>
    <row r="211" spans="1:8" ht="21.75" customHeight="1">
      <c r="A211" s="35" t="s">
        <v>822</v>
      </c>
      <c r="B211" s="35"/>
      <c r="C211" s="11" t="s">
        <v>397</v>
      </c>
      <c r="D211" s="11" t="s">
        <v>388</v>
      </c>
      <c r="E211" s="11" t="s">
        <v>203</v>
      </c>
      <c r="F211" s="11"/>
      <c r="G211" s="11"/>
      <c r="H211" s="27">
        <f t="shared" si="24"/>
        <v>355.1</v>
      </c>
    </row>
    <row r="212" spans="1:8" ht="21.75" customHeight="1">
      <c r="A212" s="35" t="s">
        <v>889</v>
      </c>
      <c r="B212" s="35"/>
      <c r="C212" s="11" t="s">
        <v>397</v>
      </c>
      <c r="D212" s="11" t="s">
        <v>388</v>
      </c>
      <c r="E212" s="11" t="s">
        <v>203</v>
      </c>
      <c r="F212" s="11" t="s">
        <v>890</v>
      </c>
      <c r="G212" s="11"/>
      <c r="H212" s="27">
        <f t="shared" si="24"/>
        <v>355.1</v>
      </c>
    </row>
    <row r="213" spans="1:8" ht="19.5" customHeight="1">
      <c r="A213" s="35" t="s">
        <v>891</v>
      </c>
      <c r="B213" s="35"/>
      <c r="C213" s="11" t="s">
        <v>397</v>
      </c>
      <c r="D213" s="11" t="s">
        <v>388</v>
      </c>
      <c r="E213" s="11" t="s">
        <v>203</v>
      </c>
      <c r="F213" s="11" t="s">
        <v>63</v>
      </c>
      <c r="G213" s="11"/>
      <c r="H213" s="27">
        <v>355.1</v>
      </c>
    </row>
    <row r="214" spans="1:8" ht="21.75" customHeight="1" hidden="1">
      <c r="A214" s="35" t="s">
        <v>892</v>
      </c>
      <c r="B214" s="35"/>
      <c r="C214" s="11" t="s">
        <v>397</v>
      </c>
      <c r="D214" s="11" t="s">
        <v>388</v>
      </c>
      <c r="E214" s="11" t="s">
        <v>203</v>
      </c>
      <c r="F214" s="11" t="s">
        <v>402</v>
      </c>
      <c r="G214" s="11"/>
      <c r="H214" s="27">
        <f>H215</f>
        <v>337.8</v>
      </c>
    </row>
    <row r="215" spans="1:8" ht="21.75" customHeight="1" hidden="1">
      <c r="A215" s="35" t="s">
        <v>893</v>
      </c>
      <c r="B215" s="59"/>
      <c r="C215" s="11" t="s">
        <v>397</v>
      </c>
      <c r="D215" s="11" t="s">
        <v>388</v>
      </c>
      <c r="E215" s="11" t="s">
        <v>203</v>
      </c>
      <c r="F215" s="11" t="s">
        <v>402</v>
      </c>
      <c r="G215" s="11" t="s">
        <v>205</v>
      </c>
      <c r="H215" s="27">
        <v>337.8</v>
      </c>
    </row>
    <row r="216" spans="1:8" ht="21.75" customHeight="1">
      <c r="A216" s="59" t="s">
        <v>894</v>
      </c>
      <c r="B216" s="35"/>
      <c r="C216" s="11" t="s">
        <v>393</v>
      </c>
      <c r="D216" s="11" t="s">
        <v>432</v>
      </c>
      <c r="E216" s="11"/>
      <c r="F216" s="11"/>
      <c r="G216" s="11"/>
      <c r="H216" s="27">
        <f aca="true" t="shared" si="25" ref="H216:H221">SUM(H217)</f>
        <v>147.2</v>
      </c>
    </row>
    <row r="217" spans="1:8" ht="21.75" customHeight="1">
      <c r="A217" s="35" t="s">
        <v>895</v>
      </c>
      <c r="B217" s="35"/>
      <c r="C217" s="11" t="s">
        <v>393</v>
      </c>
      <c r="D217" s="11" t="s">
        <v>389</v>
      </c>
      <c r="E217" s="11"/>
      <c r="F217" s="11"/>
      <c r="G217" s="11"/>
      <c r="H217" s="27">
        <f t="shared" si="25"/>
        <v>147.2</v>
      </c>
    </row>
    <row r="218" spans="1:8" ht="21.75" customHeight="1">
      <c r="A218" s="35" t="s">
        <v>214</v>
      </c>
      <c r="B218" s="35"/>
      <c r="C218" s="11" t="s">
        <v>393</v>
      </c>
      <c r="D218" s="11" t="s">
        <v>389</v>
      </c>
      <c r="E218" s="11" t="s">
        <v>896</v>
      </c>
      <c r="F218" s="11"/>
      <c r="G218" s="11"/>
      <c r="H218" s="27">
        <f t="shared" si="25"/>
        <v>147.2</v>
      </c>
    </row>
    <row r="219" spans="1:8" ht="21.75" customHeight="1">
      <c r="A219" s="35" t="s">
        <v>822</v>
      </c>
      <c r="B219" s="35"/>
      <c r="C219" s="11" t="s">
        <v>393</v>
      </c>
      <c r="D219" s="11" t="s">
        <v>389</v>
      </c>
      <c r="E219" s="11" t="s">
        <v>217</v>
      </c>
      <c r="F219" s="11"/>
      <c r="G219" s="11"/>
      <c r="H219" s="27">
        <f t="shared" si="25"/>
        <v>147.2</v>
      </c>
    </row>
    <row r="220" spans="1:8" ht="21.75" customHeight="1">
      <c r="A220" s="35" t="s">
        <v>897</v>
      </c>
      <c r="B220" s="35"/>
      <c r="C220" s="11" t="s">
        <v>393</v>
      </c>
      <c r="D220" s="11" t="s">
        <v>389</v>
      </c>
      <c r="E220" s="11" t="s">
        <v>217</v>
      </c>
      <c r="F220" s="11" t="s">
        <v>827</v>
      </c>
      <c r="G220" s="11"/>
      <c r="H220" s="27">
        <f t="shared" si="25"/>
        <v>147.2</v>
      </c>
    </row>
    <row r="221" spans="1:8" ht="21.75" customHeight="1">
      <c r="A221" s="35" t="s">
        <v>826</v>
      </c>
      <c r="B221" s="35"/>
      <c r="C221" s="11" t="s">
        <v>393</v>
      </c>
      <c r="D221" s="11" t="s">
        <v>389</v>
      </c>
      <c r="E221" s="11" t="s">
        <v>217</v>
      </c>
      <c r="F221" s="11" t="s">
        <v>829</v>
      </c>
      <c r="G221" s="11"/>
      <c r="H221" s="27">
        <f t="shared" si="25"/>
        <v>147.2</v>
      </c>
    </row>
    <row r="222" spans="1:8" ht="24.75" customHeight="1">
      <c r="A222" s="35" t="s">
        <v>828</v>
      </c>
      <c r="B222" s="35"/>
      <c r="C222" s="11" t="s">
        <v>393</v>
      </c>
      <c r="D222" s="11" t="s">
        <v>389</v>
      </c>
      <c r="E222" s="11" t="s">
        <v>217</v>
      </c>
      <c r="F222" s="11" t="s">
        <v>52</v>
      </c>
      <c r="G222" s="11"/>
      <c r="H222" s="27">
        <v>147.2</v>
      </c>
    </row>
    <row r="223" spans="1:8" ht="21.75" customHeight="1" hidden="1">
      <c r="A223" s="35" t="s">
        <v>830</v>
      </c>
      <c r="B223" s="59"/>
      <c r="C223" s="11" t="s">
        <v>393</v>
      </c>
      <c r="D223" s="11" t="s">
        <v>389</v>
      </c>
      <c r="E223" s="11" t="s">
        <v>217</v>
      </c>
      <c r="F223" s="11" t="s">
        <v>52</v>
      </c>
      <c r="G223" s="11" t="s">
        <v>61</v>
      </c>
      <c r="H223" s="27">
        <v>117.2</v>
      </c>
    </row>
    <row r="224" spans="1:8" ht="21.75" customHeight="1" hidden="1">
      <c r="A224" s="414" t="s">
        <v>834</v>
      </c>
      <c r="B224" s="59"/>
      <c r="C224" s="11" t="s">
        <v>393</v>
      </c>
      <c r="D224" s="11" t="s">
        <v>389</v>
      </c>
      <c r="E224" s="11" t="s">
        <v>217</v>
      </c>
      <c r="F224" s="11" t="s">
        <v>52</v>
      </c>
      <c r="G224" s="11" t="s">
        <v>836</v>
      </c>
      <c r="H224" s="27">
        <v>5</v>
      </c>
    </row>
    <row r="225" spans="1:8" ht="18.75" customHeight="1">
      <c r="A225" s="414" t="s">
        <v>835</v>
      </c>
      <c r="B225" s="35"/>
      <c r="C225" s="11" t="s">
        <v>394</v>
      </c>
      <c r="D225" s="11" t="s">
        <v>432</v>
      </c>
      <c r="E225" s="11"/>
      <c r="F225" s="11"/>
      <c r="G225" s="11"/>
      <c r="H225" s="27">
        <f aca="true" t="shared" si="26" ref="H225:H229">H226</f>
        <v>0.4</v>
      </c>
    </row>
    <row r="226" spans="1:8" ht="21.75" customHeight="1">
      <c r="A226" s="35" t="s">
        <v>898</v>
      </c>
      <c r="B226" s="35"/>
      <c r="C226" s="11" t="s">
        <v>394</v>
      </c>
      <c r="D226" s="11" t="s">
        <v>388</v>
      </c>
      <c r="E226" s="11"/>
      <c r="F226" s="11"/>
      <c r="G226" s="11"/>
      <c r="H226" s="27">
        <f t="shared" si="26"/>
        <v>0.4</v>
      </c>
    </row>
    <row r="227" spans="1:8" ht="21.75" customHeight="1">
      <c r="A227" s="35" t="s">
        <v>357</v>
      </c>
      <c r="B227" s="35"/>
      <c r="C227" s="11" t="s">
        <v>394</v>
      </c>
      <c r="D227" s="11" t="s">
        <v>388</v>
      </c>
      <c r="E227" s="402">
        <v>7100000000</v>
      </c>
      <c r="F227" s="11"/>
      <c r="G227" s="11"/>
      <c r="H227" s="27">
        <f t="shared" si="26"/>
        <v>0.4</v>
      </c>
    </row>
    <row r="228" spans="1:8" ht="21.75" customHeight="1">
      <c r="A228" s="35" t="s">
        <v>899</v>
      </c>
      <c r="B228" s="35"/>
      <c r="C228" s="11" t="s">
        <v>394</v>
      </c>
      <c r="D228" s="11" t="s">
        <v>388</v>
      </c>
      <c r="E228" s="402">
        <v>7110020010</v>
      </c>
      <c r="F228" s="11"/>
      <c r="G228" s="11"/>
      <c r="H228" s="27">
        <f t="shared" si="26"/>
        <v>0.4</v>
      </c>
    </row>
    <row r="229" spans="1:8" ht="21.75" customHeight="1">
      <c r="A229" s="35" t="s">
        <v>900</v>
      </c>
      <c r="B229" s="35"/>
      <c r="C229" s="11" t="s">
        <v>394</v>
      </c>
      <c r="D229" s="11" t="s">
        <v>388</v>
      </c>
      <c r="E229" s="402">
        <v>7110020010</v>
      </c>
      <c r="F229" s="11" t="s">
        <v>438</v>
      </c>
      <c r="G229" s="11"/>
      <c r="H229" s="27">
        <f t="shared" si="26"/>
        <v>0.4</v>
      </c>
    </row>
    <row r="230" spans="1:8" ht="19.5" customHeight="1">
      <c r="A230" s="35" t="s">
        <v>901</v>
      </c>
      <c r="B230" s="35"/>
      <c r="C230" s="11" t="s">
        <v>394</v>
      </c>
      <c r="D230" s="11" t="s">
        <v>388</v>
      </c>
      <c r="E230" s="402">
        <v>7110020010</v>
      </c>
      <c r="F230" s="11" t="s">
        <v>224</v>
      </c>
      <c r="G230" s="11"/>
      <c r="H230" s="27">
        <v>0.4</v>
      </c>
    </row>
    <row r="231" spans="1:8" ht="21.75" customHeight="1" hidden="1">
      <c r="A231" s="35" t="s">
        <v>902</v>
      </c>
      <c r="B231" s="59"/>
      <c r="C231" s="11" t="s">
        <v>394</v>
      </c>
      <c r="D231" s="11" t="s">
        <v>388</v>
      </c>
      <c r="E231" s="402">
        <v>7110020010</v>
      </c>
      <c r="F231" s="11" t="s">
        <v>224</v>
      </c>
      <c r="G231" s="11" t="s">
        <v>225</v>
      </c>
      <c r="H231" s="27">
        <v>0.5</v>
      </c>
    </row>
    <row r="232" spans="1:8" ht="21.75" customHeight="1">
      <c r="A232" s="35" t="s">
        <v>403</v>
      </c>
      <c r="B232" s="35"/>
      <c r="C232" s="11"/>
      <c r="D232" s="11"/>
      <c r="E232" s="11"/>
      <c r="F232" s="11"/>
      <c r="G232" s="11"/>
      <c r="H232" s="27">
        <f>H14+H102+H110+H127+H158+H200+H208+H216+H225</f>
        <v>7354.6</v>
      </c>
    </row>
    <row r="233" spans="1:8" ht="12">
      <c r="A233" s="12"/>
      <c r="B233" s="415"/>
      <c r="C233" s="416"/>
      <c r="H233" s="417"/>
    </row>
    <row r="234" spans="1:8" ht="10.5" customHeight="1" hidden="1">
      <c r="A234" s="415"/>
      <c r="B234" s="418"/>
      <c r="C234" s="418"/>
      <c r="D234" s="418"/>
      <c r="E234" s="418"/>
      <c r="F234" s="418"/>
      <c r="H234" s="417"/>
    </row>
    <row r="235" spans="1:8" ht="12">
      <c r="A235" s="418" t="s">
        <v>903</v>
      </c>
      <c r="H235" s="417"/>
    </row>
  </sheetData>
  <sheetProtection selectLockedCells="1" selectUnlockedCells="1"/>
  <mergeCells count="16">
    <mergeCell ref="F1:H1"/>
    <mergeCell ref="A2:H2"/>
    <mergeCell ref="C3:H3"/>
    <mergeCell ref="A4:H4"/>
    <mergeCell ref="A5:H5"/>
    <mergeCell ref="D7:H7"/>
    <mergeCell ref="A8:H8"/>
    <mergeCell ref="A9:H9"/>
    <mergeCell ref="A10:H10"/>
    <mergeCell ref="A12:A13"/>
    <mergeCell ref="B12:B13"/>
    <mergeCell ref="C12:C13"/>
    <mergeCell ref="D12:D13"/>
    <mergeCell ref="E12:E13"/>
    <mergeCell ref="F12:F13"/>
    <mergeCell ref="G12:G13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1:L235"/>
  <sheetViews>
    <sheetView workbookViewId="0" topLeftCell="A1">
      <selection activeCell="A3" sqref="A3"/>
    </sheetView>
  </sheetViews>
  <sheetFormatPr defaultColWidth="9.140625" defaultRowHeight="15"/>
  <cols>
    <col min="1" max="1" width="51.00390625" style="0" customWidth="1"/>
    <col min="2" max="2" width="7.7109375" style="0" customWidth="1"/>
    <col min="3" max="3" width="7.57421875" style="0" customWidth="1"/>
    <col min="4" max="4" width="7.7109375" style="0" customWidth="1"/>
    <col min="5" max="5" width="9.8515625" style="0" customWidth="1"/>
    <col min="6" max="6" width="7.140625" style="0" customWidth="1"/>
    <col min="7" max="7" width="0" style="0" hidden="1" customWidth="1"/>
    <col min="8" max="8" width="10.28125" style="0" customWidth="1"/>
    <col min="9" max="9" width="8.421875" style="0" customWidth="1"/>
    <col min="10" max="16384" width="8.7109375" style="0" customWidth="1"/>
  </cols>
  <sheetData>
    <row r="1" spans="6:8" ht="10.5" customHeight="1">
      <c r="F1" s="267"/>
      <c r="G1" s="267"/>
      <c r="H1" s="267"/>
    </row>
    <row r="2" spans="1:9" s="384" customFormat="1" ht="14.25" customHeight="1">
      <c r="A2" s="382" t="s">
        <v>904</v>
      </c>
      <c r="B2" s="382"/>
      <c r="C2" s="382"/>
      <c r="D2" s="382"/>
      <c r="E2" s="382"/>
      <c r="F2" s="382"/>
      <c r="G2" s="382"/>
      <c r="H2" s="382"/>
      <c r="I2" s="383"/>
    </row>
    <row r="3" spans="1:9" ht="14.25" customHeight="1">
      <c r="A3" s="385"/>
      <c r="B3" s="385"/>
      <c r="C3" s="382" t="s">
        <v>805</v>
      </c>
      <c r="D3" s="382"/>
      <c r="E3" s="382"/>
      <c r="F3" s="382"/>
      <c r="G3" s="382"/>
      <c r="H3" s="382"/>
      <c r="I3" s="383"/>
    </row>
    <row r="4" spans="1:9" ht="14.25" customHeight="1">
      <c r="A4" s="386" t="s">
        <v>370</v>
      </c>
      <c r="B4" s="386"/>
      <c r="C4" s="386"/>
      <c r="D4" s="386"/>
      <c r="E4" s="386"/>
      <c r="F4" s="386"/>
      <c r="G4" s="386"/>
      <c r="H4" s="386"/>
      <c r="I4" s="383"/>
    </row>
    <row r="5" spans="1:9" ht="15" customHeight="1">
      <c r="A5" s="387" t="s">
        <v>905</v>
      </c>
      <c r="B5" s="387"/>
      <c r="C5" s="387"/>
      <c r="D5" s="387"/>
      <c r="E5" s="387"/>
      <c r="F5" s="387"/>
      <c r="G5" s="387"/>
      <c r="H5" s="387"/>
      <c r="I5" s="383"/>
    </row>
    <row r="6" spans="1:8" ht="9.75" customHeight="1">
      <c r="A6" s="388"/>
      <c r="B6" s="388"/>
      <c r="C6" s="388"/>
      <c r="D6" s="388"/>
      <c r="E6" s="388"/>
      <c r="F6" s="388"/>
      <c r="G6" s="388"/>
      <c r="H6" s="388"/>
    </row>
    <row r="7" spans="1:8" s="384" customFormat="1" ht="14.25" customHeight="1" hidden="1">
      <c r="A7" s="389"/>
      <c r="B7" s="389"/>
      <c r="C7" s="389"/>
      <c r="D7" s="390"/>
      <c r="E7" s="390"/>
      <c r="F7" s="390"/>
      <c r="G7" s="390"/>
      <c r="H7" s="390"/>
    </row>
    <row r="8" spans="1:8" ht="15" customHeight="1">
      <c r="A8" s="419" t="s">
        <v>906</v>
      </c>
      <c r="B8" s="419"/>
      <c r="C8" s="419"/>
      <c r="D8" s="419"/>
      <c r="E8" s="419"/>
      <c r="F8" s="419"/>
      <c r="G8" s="419"/>
      <c r="H8" s="419"/>
    </row>
    <row r="9" spans="1:11" ht="21" customHeight="1">
      <c r="A9" s="420" t="s">
        <v>907</v>
      </c>
      <c r="B9" s="420"/>
      <c r="C9" s="420"/>
      <c r="D9" s="420"/>
      <c r="E9" s="420"/>
      <c r="F9" s="420"/>
      <c r="G9" s="420"/>
      <c r="H9" s="420"/>
      <c r="K9" s="384"/>
    </row>
    <row r="10" spans="1:8" ht="15" customHeight="1">
      <c r="A10" s="391" t="s">
        <v>809</v>
      </c>
      <c r="B10" s="391"/>
      <c r="C10" s="391"/>
      <c r="D10" s="391"/>
      <c r="E10" s="391"/>
      <c r="F10" s="391"/>
      <c r="G10" s="391"/>
      <c r="H10" s="391"/>
    </row>
    <row r="11" spans="1:8" ht="14.25" customHeight="1" hidden="1">
      <c r="A11" s="393"/>
      <c r="B11" s="393"/>
      <c r="C11" s="393"/>
      <c r="D11" s="393"/>
      <c r="E11" s="393"/>
      <c r="F11" s="393"/>
      <c r="G11" s="393"/>
      <c r="H11" s="393"/>
    </row>
    <row r="12" spans="1:8" s="397" customFormat="1" ht="27" customHeight="1">
      <c r="A12" s="18" t="s">
        <v>810</v>
      </c>
      <c r="B12" s="394" t="s">
        <v>509</v>
      </c>
      <c r="C12" s="395" t="s">
        <v>510</v>
      </c>
      <c r="D12" s="394" t="s">
        <v>511</v>
      </c>
      <c r="E12" s="11" t="s">
        <v>811</v>
      </c>
      <c r="F12" s="11" t="s">
        <v>33</v>
      </c>
      <c r="G12" s="279" t="s">
        <v>34</v>
      </c>
      <c r="H12" s="396" t="s">
        <v>414</v>
      </c>
    </row>
    <row r="13" spans="1:8" ht="21" customHeight="1">
      <c r="A13" s="18"/>
      <c r="B13" s="421">
        <v>759</v>
      </c>
      <c r="C13" s="395"/>
      <c r="D13" s="394"/>
      <c r="E13" s="11"/>
      <c r="F13" s="11"/>
      <c r="G13" s="279"/>
      <c r="H13" s="398" t="s">
        <v>12</v>
      </c>
    </row>
    <row r="14" spans="1:8" ht="19.5" customHeight="1">
      <c r="A14" s="35" t="s">
        <v>514</v>
      </c>
      <c r="B14" s="35"/>
      <c r="C14" s="11" t="s">
        <v>388</v>
      </c>
      <c r="D14" s="11" t="s">
        <v>432</v>
      </c>
      <c r="E14" s="11"/>
      <c r="F14" s="11"/>
      <c r="G14" s="11"/>
      <c r="H14" s="27">
        <f>H15+H23+H49+H59+H65</f>
        <v>4252.1</v>
      </c>
    </row>
    <row r="15" spans="1:8" ht="33.75" customHeight="1">
      <c r="A15" s="35" t="s">
        <v>812</v>
      </c>
      <c r="B15" s="35"/>
      <c r="C15" s="11" t="s">
        <v>388</v>
      </c>
      <c r="D15" s="11" t="s">
        <v>389</v>
      </c>
      <c r="E15" s="11"/>
      <c r="F15" s="11"/>
      <c r="G15" s="11"/>
      <c r="H15" s="27">
        <f aca="true" t="shared" si="0" ref="H15:H17">H16</f>
        <v>868</v>
      </c>
    </row>
    <row r="16" spans="1:10" ht="33.75" customHeight="1">
      <c r="A16" s="35" t="s">
        <v>813</v>
      </c>
      <c r="B16" s="35"/>
      <c r="C16" s="11" t="s">
        <v>388</v>
      </c>
      <c r="D16" s="11" t="s">
        <v>389</v>
      </c>
      <c r="E16" s="11" t="s">
        <v>814</v>
      </c>
      <c r="F16" s="11"/>
      <c r="G16" s="11"/>
      <c r="H16" s="27">
        <f t="shared" si="0"/>
        <v>868</v>
      </c>
      <c r="J16" s="399"/>
    </row>
    <row r="17" spans="1:8" ht="33.75" customHeight="1">
      <c r="A17" s="35" t="s">
        <v>815</v>
      </c>
      <c r="B17" s="35"/>
      <c r="C17" s="11" t="s">
        <v>388</v>
      </c>
      <c r="D17" s="11" t="s">
        <v>389</v>
      </c>
      <c r="E17" s="11" t="s">
        <v>816</v>
      </c>
      <c r="F17" s="11"/>
      <c r="G17" s="11"/>
      <c r="H17" s="27">
        <f t="shared" si="0"/>
        <v>868</v>
      </c>
    </row>
    <row r="18" spans="1:8" ht="33.75" customHeight="1">
      <c r="A18" s="35" t="s">
        <v>817</v>
      </c>
      <c r="B18" s="35"/>
      <c r="C18" s="11" t="s">
        <v>388</v>
      </c>
      <c r="D18" s="11" t="s">
        <v>389</v>
      </c>
      <c r="E18" s="11" t="s">
        <v>816</v>
      </c>
      <c r="F18" s="11" t="s">
        <v>818</v>
      </c>
      <c r="G18" s="11"/>
      <c r="H18" s="27">
        <f>SUM(H19)</f>
        <v>868</v>
      </c>
    </row>
    <row r="19" spans="1:8" ht="32.25" customHeight="1">
      <c r="A19" s="35" t="s">
        <v>819</v>
      </c>
      <c r="B19" s="35"/>
      <c r="C19" s="11" t="s">
        <v>388</v>
      </c>
      <c r="D19" s="11" t="s">
        <v>389</v>
      </c>
      <c r="E19" s="11" t="s">
        <v>816</v>
      </c>
      <c r="F19" s="11" t="s">
        <v>820</v>
      </c>
      <c r="G19" s="11"/>
      <c r="H19" s="27">
        <v>868</v>
      </c>
    </row>
    <row r="20" spans="1:8" ht="33.75" customHeight="1" hidden="1">
      <c r="A20" s="35" t="s">
        <v>520</v>
      </c>
      <c r="B20" s="35"/>
      <c r="C20" s="11" t="s">
        <v>388</v>
      </c>
      <c r="D20" s="11" t="s">
        <v>389</v>
      </c>
      <c r="E20" s="11" t="s">
        <v>816</v>
      </c>
      <c r="F20" s="11" t="s">
        <v>40</v>
      </c>
      <c r="G20" s="11"/>
      <c r="H20" s="27">
        <f>SUM(H21:H22)</f>
        <v>635.6</v>
      </c>
    </row>
    <row r="21" spans="1:8" ht="33.75" customHeight="1" hidden="1">
      <c r="A21" s="35" t="s">
        <v>37</v>
      </c>
      <c r="B21" s="35"/>
      <c r="C21" s="11" t="s">
        <v>388</v>
      </c>
      <c r="D21" s="11" t="s">
        <v>389</v>
      </c>
      <c r="E21" s="11" t="s">
        <v>816</v>
      </c>
      <c r="F21" s="11" t="s">
        <v>40</v>
      </c>
      <c r="G21" s="11" t="s">
        <v>41</v>
      </c>
      <c r="H21" s="27">
        <v>488.2</v>
      </c>
    </row>
    <row r="22" spans="1:8" ht="33.75" customHeight="1" hidden="1">
      <c r="A22" s="35" t="s">
        <v>42</v>
      </c>
      <c r="B22" s="35"/>
      <c r="C22" s="11" t="s">
        <v>388</v>
      </c>
      <c r="D22" s="11" t="s">
        <v>389</v>
      </c>
      <c r="E22" s="11" t="s">
        <v>816</v>
      </c>
      <c r="F22" s="11" t="s">
        <v>43</v>
      </c>
      <c r="G22" s="11" t="s">
        <v>44</v>
      </c>
      <c r="H22" s="27">
        <v>147.4</v>
      </c>
    </row>
    <row r="23" spans="1:8" ht="21" customHeight="1">
      <c r="A23" s="35" t="s">
        <v>821</v>
      </c>
      <c r="B23" s="35"/>
      <c r="C23" s="11" t="s">
        <v>388</v>
      </c>
      <c r="D23" s="11" t="s">
        <v>391</v>
      </c>
      <c r="E23" s="11"/>
      <c r="F23" s="11"/>
      <c r="G23" s="11"/>
      <c r="H23" s="27">
        <f>H26+H31+H41</f>
        <v>2758.7</v>
      </c>
    </row>
    <row r="24" spans="1:8" ht="21" customHeight="1">
      <c r="A24" s="35" t="s">
        <v>822</v>
      </c>
      <c r="B24" s="35"/>
      <c r="C24" s="11" t="s">
        <v>388</v>
      </c>
      <c r="D24" s="11" t="s">
        <v>391</v>
      </c>
      <c r="E24" s="11" t="s">
        <v>823</v>
      </c>
      <c r="F24" s="11"/>
      <c r="G24" s="11"/>
      <c r="H24" s="27">
        <f>SUM(H31+H28)</f>
        <v>2039.4</v>
      </c>
    </row>
    <row r="25" spans="1:8" ht="21" customHeight="1">
      <c r="A25" s="35" t="s">
        <v>824</v>
      </c>
      <c r="B25" s="35"/>
      <c r="C25" s="11" t="s">
        <v>388</v>
      </c>
      <c r="D25" s="11" t="s">
        <v>391</v>
      </c>
      <c r="E25" s="11" t="s">
        <v>825</v>
      </c>
      <c r="F25" s="11"/>
      <c r="G25" s="11"/>
      <c r="H25" s="27">
        <f>SUM(H31+H28)</f>
        <v>2039.4</v>
      </c>
    </row>
    <row r="26" spans="1:8" ht="27" customHeight="1">
      <c r="A26" s="35" t="s">
        <v>817</v>
      </c>
      <c r="B26" s="35"/>
      <c r="C26" s="11" t="s">
        <v>388</v>
      </c>
      <c r="D26" s="11" t="s">
        <v>391</v>
      </c>
      <c r="E26" s="11" t="s">
        <v>825</v>
      </c>
      <c r="F26" s="11" t="s">
        <v>818</v>
      </c>
      <c r="G26" s="11"/>
      <c r="H26" s="27">
        <f>H27</f>
        <v>2468.7</v>
      </c>
    </row>
    <row r="27" spans="1:8" ht="25.5" customHeight="1">
      <c r="A27" s="35" t="s">
        <v>819</v>
      </c>
      <c r="B27" s="35"/>
      <c r="C27" s="11" t="s">
        <v>388</v>
      </c>
      <c r="D27" s="11" t="s">
        <v>391</v>
      </c>
      <c r="E27" s="11" t="s">
        <v>825</v>
      </c>
      <c r="F27" s="11" t="s">
        <v>820</v>
      </c>
      <c r="G27" s="11"/>
      <c r="H27" s="27">
        <v>2468.7</v>
      </c>
    </row>
    <row r="28" spans="1:8" ht="0.75" customHeight="1" hidden="1">
      <c r="A28" s="35" t="s">
        <v>520</v>
      </c>
      <c r="B28" s="35"/>
      <c r="C28" s="11" t="s">
        <v>388</v>
      </c>
      <c r="D28" s="11" t="s">
        <v>391</v>
      </c>
      <c r="E28" s="11" t="s">
        <v>825</v>
      </c>
      <c r="F28" s="11" t="s">
        <v>40</v>
      </c>
      <c r="G28" s="11"/>
      <c r="H28" s="27">
        <f>SUM(H29:H30)</f>
        <v>1761.4</v>
      </c>
    </row>
    <row r="29" spans="1:8" ht="21" customHeight="1" hidden="1">
      <c r="A29" s="35" t="s">
        <v>37</v>
      </c>
      <c r="B29" s="35"/>
      <c r="C29" s="11" t="s">
        <v>388</v>
      </c>
      <c r="D29" s="11" t="s">
        <v>391</v>
      </c>
      <c r="E29" s="11" t="s">
        <v>825</v>
      </c>
      <c r="F29" s="11" t="s">
        <v>40</v>
      </c>
      <c r="G29" s="11" t="s">
        <v>41</v>
      </c>
      <c r="H29" s="27">
        <v>1352.8</v>
      </c>
    </row>
    <row r="30" spans="1:8" ht="22.5" customHeight="1" hidden="1">
      <c r="A30" s="35" t="s">
        <v>42</v>
      </c>
      <c r="B30" s="35"/>
      <c r="C30" s="11" t="s">
        <v>388</v>
      </c>
      <c r="D30" s="11" t="s">
        <v>391</v>
      </c>
      <c r="E30" s="11" t="s">
        <v>825</v>
      </c>
      <c r="F30" s="11" t="s">
        <v>43</v>
      </c>
      <c r="G30" s="11" t="s">
        <v>44</v>
      </c>
      <c r="H30" s="27">
        <v>408.6</v>
      </c>
    </row>
    <row r="31" spans="1:8" ht="21" customHeight="1">
      <c r="A31" s="35" t="s">
        <v>826</v>
      </c>
      <c r="B31" s="35"/>
      <c r="C31" s="11" t="s">
        <v>388</v>
      </c>
      <c r="D31" s="11" t="s">
        <v>391</v>
      </c>
      <c r="E31" s="11" t="s">
        <v>825</v>
      </c>
      <c r="F31" s="11" t="s">
        <v>827</v>
      </c>
      <c r="G31" s="11"/>
      <c r="H31" s="27">
        <f>SUM(H32)</f>
        <v>278</v>
      </c>
    </row>
    <row r="32" spans="1:8" ht="21" customHeight="1">
      <c r="A32" s="35" t="s">
        <v>828</v>
      </c>
      <c r="B32" s="35"/>
      <c r="C32" s="11" t="s">
        <v>388</v>
      </c>
      <c r="D32" s="11" t="s">
        <v>391</v>
      </c>
      <c r="E32" s="11" t="s">
        <v>825</v>
      </c>
      <c r="F32" s="11" t="s">
        <v>829</v>
      </c>
      <c r="G32" s="11"/>
      <c r="H32" s="27">
        <f>H33</f>
        <v>278</v>
      </c>
    </row>
    <row r="33" spans="1:8" ht="21" customHeight="1">
      <c r="A33" s="35" t="s">
        <v>830</v>
      </c>
      <c r="B33" s="35"/>
      <c r="C33" s="11" t="s">
        <v>388</v>
      </c>
      <c r="D33" s="11" t="s">
        <v>391</v>
      </c>
      <c r="E33" s="11" t="s">
        <v>825</v>
      </c>
      <c r="F33" s="11" t="s">
        <v>52</v>
      </c>
      <c r="G33" s="11"/>
      <c r="H33" s="27">
        <v>278</v>
      </c>
    </row>
    <row r="34" spans="1:8" ht="21" customHeight="1" hidden="1">
      <c r="A34" s="45" t="s">
        <v>831</v>
      </c>
      <c r="B34" s="45"/>
      <c r="C34" s="11" t="s">
        <v>388</v>
      </c>
      <c r="D34" s="11" t="s">
        <v>391</v>
      </c>
      <c r="E34" s="11" t="s">
        <v>825</v>
      </c>
      <c r="F34" s="11" t="s">
        <v>52</v>
      </c>
      <c r="G34" s="11" t="s">
        <v>53</v>
      </c>
      <c r="H34" s="27">
        <v>51.4</v>
      </c>
    </row>
    <row r="35" spans="1:8" ht="21" customHeight="1" hidden="1">
      <c r="A35" s="45" t="s">
        <v>832</v>
      </c>
      <c r="B35" s="45"/>
      <c r="C35" s="11" t="s">
        <v>388</v>
      </c>
      <c r="D35" s="11" t="s">
        <v>391</v>
      </c>
      <c r="E35" s="11" t="s">
        <v>825</v>
      </c>
      <c r="F35" s="11" t="s">
        <v>52</v>
      </c>
      <c r="G35" s="11" t="s">
        <v>56</v>
      </c>
      <c r="H35" s="27">
        <v>20</v>
      </c>
    </row>
    <row r="36" spans="1:8" ht="21" customHeight="1" hidden="1">
      <c r="A36" s="45" t="s">
        <v>833</v>
      </c>
      <c r="B36" s="45"/>
      <c r="C36" s="11" t="s">
        <v>388</v>
      </c>
      <c r="D36" s="11" t="s">
        <v>391</v>
      </c>
      <c r="E36" s="11" t="s">
        <v>825</v>
      </c>
      <c r="F36" s="11" t="s">
        <v>52</v>
      </c>
      <c r="G36" s="11" t="s">
        <v>59</v>
      </c>
      <c r="H36" s="27">
        <v>20</v>
      </c>
    </row>
    <row r="37" spans="1:8" ht="20.25" customHeight="1" hidden="1">
      <c r="A37" s="45" t="s">
        <v>834</v>
      </c>
      <c r="B37" s="45"/>
      <c r="C37" s="11" t="s">
        <v>388</v>
      </c>
      <c r="D37" s="11" t="s">
        <v>391</v>
      </c>
      <c r="E37" s="11" t="s">
        <v>825</v>
      </c>
      <c r="F37" s="11" t="s">
        <v>52</v>
      </c>
      <c r="G37" s="11" t="s">
        <v>61</v>
      </c>
      <c r="H37" s="27">
        <v>35</v>
      </c>
    </row>
    <row r="38" spans="1:8" ht="21" customHeight="1" hidden="1">
      <c r="A38" s="59" t="s">
        <v>835</v>
      </c>
      <c r="B38" s="59"/>
      <c r="C38" s="11" t="s">
        <v>388</v>
      </c>
      <c r="D38" s="11" t="s">
        <v>391</v>
      </c>
      <c r="E38" s="11" t="s">
        <v>825</v>
      </c>
      <c r="F38" s="11" t="s">
        <v>52</v>
      </c>
      <c r="G38" s="11" t="s">
        <v>836</v>
      </c>
      <c r="H38" s="27"/>
    </row>
    <row r="39" spans="1:8" ht="21.75" customHeight="1" hidden="1">
      <c r="A39" s="59" t="s">
        <v>837</v>
      </c>
      <c r="B39" s="59"/>
      <c r="C39" s="11" t="s">
        <v>388</v>
      </c>
      <c r="D39" s="11" t="s">
        <v>391</v>
      </c>
      <c r="E39" s="11" t="s">
        <v>825</v>
      </c>
      <c r="F39" s="11" t="s">
        <v>52</v>
      </c>
      <c r="G39" s="11" t="s">
        <v>63</v>
      </c>
      <c r="H39" s="27">
        <v>11.2</v>
      </c>
    </row>
    <row r="40" spans="1:8" ht="21.75" customHeight="1" hidden="1">
      <c r="A40" s="59" t="s">
        <v>64</v>
      </c>
      <c r="B40" s="59"/>
      <c r="C40" s="11" t="s">
        <v>388</v>
      </c>
      <c r="D40" s="11" t="s">
        <v>391</v>
      </c>
      <c r="E40" s="11" t="s">
        <v>825</v>
      </c>
      <c r="F40" s="11" t="s">
        <v>52</v>
      </c>
      <c r="G40" s="11" t="s">
        <v>65</v>
      </c>
      <c r="H40" s="27">
        <v>146.3</v>
      </c>
    </row>
    <row r="41" spans="1:8" ht="20.25" customHeight="1">
      <c r="A41" s="35" t="s">
        <v>838</v>
      </c>
      <c r="B41" s="35"/>
      <c r="C41" s="11" t="s">
        <v>388</v>
      </c>
      <c r="D41" s="11" t="s">
        <v>391</v>
      </c>
      <c r="E41" s="11" t="s">
        <v>825</v>
      </c>
      <c r="F41" s="11" t="s">
        <v>452</v>
      </c>
      <c r="G41" s="11"/>
      <c r="H41" s="27">
        <v>12</v>
      </c>
    </row>
    <row r="42" spans="1:8" ht="5.25" customHeight="1" hidden="1">
      <c r="A42" s="35" t="s">
        <v>529</v>
      </c>
      <c r="B42" s="35"/>
      <c r="C42" s="11" t="s">
        <v>388</v>
      </c>
      <c r="D42" s="11" t="s">
        <v>391</v>
      </c>
      <c r="E42" s="11" t="s">
        <v>825</v>
      </c>
      <c r="F42" s="11" t="s">
        <v>530</v>
      </c>
      <c r="G42" s="11"/>
      <c r="H42" s="27"/>
    </row>
    <row r="43" spans="1:8" ht="21" customHeight="1" hidden="1">
      <c r="A43" s="35" t="s">
        <v>531</v>
      </c>
      <c r="B43" s="35"/>
      <c r="C43" s="11" t="s">
        <v>388</v>
      </c>
      <c r="D43" s="11" t="s">
        <v>391</v>
      </c>
      <c r="E43" s="11" t="s">
        <v>825</v>
      </c>
      <c r="F43" s="11" t="s">
        <v>76</v>
      </c>
      <c r="G43" s="11"/>
      <c r="H43" s="27"/>
    </row>
    <row r="44" spans="1:8" ht="21" customHeight="1" hidden="1">
      <c r="A44" s="35" t="s">
        <v>835</v>
      </c>
      <c r="B44" s="35"/>
      <c r="C44" s="11" t="s">
        <v>388</v>
      </c>
      <c r="D44" s="11" t="s">
        <v>391</v>
      </c>
      <c r="E44" s="11" t="s">
        <v>825</v>
      </c>
      <c r="F44" s="11" t="s">
        <v>76</v>
      </c>
      <c r="G44" s="11" t="s">
        <v>836</v>
      </c>
      <c r="H44" s="27">
        <v>5</v>
      </c>
    </row>
    <row r="45" spans="1:8" ht="21" customHeight="1" hidden="1">
      <c r="A45" s="35" t="s">
        <v>838</v>
      </c>
      <c r="B45" s="35"/>
      <c r="C45" s="11" t="s">
        <v>388</v>
      </c>
      <c r="D45" s="11" t="s">
        <v>391</v>
      </c>
      <c r="E45" s="11" t="s">
        <v>825</v>
      </c>
      <c r="F45" s="11" t="s">
        <v>452</v>
      </c>
      <c r="G45" s="11"/>
      <c r="H45" s="27"/>
    </row>
    <row r="46" spans="1:8" ht="21" customHeight="1" hidden="1">
      <c r="A46" s="35" t="s">
        <v>529</v>
      </c>
      <c r="B46" s="35"/>
      <c r="C46" s="11" t="s">
        <v>388</v>
      </c>
      <c r="D46" s="11" t="s">
        <v>391</v>
      </c>
      <c r="E46" s="11" t="s">
        <v>825</v>
      </c>
      <c r="F46" s="11" t="s">
        <v>530</v>
      </c>
      <c r="G46" s="11"/>
      <c r="H46" s="27"/>
    </row>
    <row r="47" spans="1:8" ht="21" customHeight="1" hidden="1">
      <c r="A47" s="35" t="s">
        <v>528</v>
      </c>
      <c r="B47" s="35"/>
      <c r="C47" s="11" t="s">
        <v>388</v>
      </c>
      <c r="D47" s="11" t="s">
        <v>391</v>
      </c>
      <c r="E47" s="11" t="s">
        <v>825</v>
      </c>
      <c r="F47" s="11" t="s">
        <v>82</v>
      </c>
      <c r="G47" s="11"/>
      <c r="H47" s="27"/>
    </row>
    <row r="48" spans="1:8" ht="21" customHeight="1" hidden="1">
      <c r="A48" s="35" t="s">
        <v>835</v>
      </c>
      <c r="B48" s="35"/>
      <c r="C48" s="11" t="s">
        <v>388</v>
      </c>
      <c r="D48" s="11" t="s">
        <v>391</v>
      </c>
      <c r="E48" s="11" t="s">
        <v>825</v>
      </c>
      <c r="F48" s="11" t="s">
        <v>82</v>
      </c>
      <c r="G48" s="11" t="s">
        <v>836</v>
      </c>
      <c r="H48" s="27">
        <v>1</v>
      </c>
    </row>
    <row r="49" spans="1:8" ht="21.75" customHeight="1">
      <c r="A49" s="35" t="s">
        <v>839</v>
      </c>
      <c r="B49" s="35"/>
      <c r="C49" s="11" t="s">
        <v>388</v>
      </c>
      <c r="D49" s="11" t="s">
        <v>392</v>
      </c>
      <c r="E49" s="11"/>
      <c r="F49" s="11"/>
      <c r="G49" s="11"/>
      <c r="H49" s="27">
        <f>SUM(H55+H51)</f>
        <v>198</v>
      </c>
    </row>
    <row r="50" spans="1:8" ht="21.75" customHeight="1">
      <c r="A50" s="35" t="s">
        <v>840</v>
      </c>
      <c r="B50" s="35"/>
      <c r="C50" s="11" t="s">
        <v>388</v>
      </c>
      <c r="D50" s="11" t="s">
        <v>392</v>
      </c>
      <c r="E50" s="11" t="s">
        <v>841</v>
      </c>
      <c r="F50" s="11"/>
      <c r="G50" s="11"/>
      <c r="H50" s="27">
        <f>H51+H55</f>
        <v>198</v>
      </c>
    </row>
    <row r="51" spans="1:8" ht="21.75" customHeight="1">
      <c r="A51" s="35" t="s">
        <v>842</v>
      </c>
      <c r="B51" s="35"/>
      <c r="C51" s="11" t="s">
        <v>388</v>
      </c>
      <c r="D51" s="11" t="s">
        <v>392</v>
      </c>
      <c r="E51" s="11" t="s">
        <v>90</v>
      </c>
      <c r="F51" s="11"/>
      <c r="G51" s="11"/>
      <c r="H51" s="27">
        <f aca="true" t="shared" si="1" ref="H51:H52">H52</f>
        <v>0</v>
      </c>
    </row>
    <row r="52" spans="1:8" ht="21.75" customHeight="1">
      <c r="A52" s="35" t="s">
        <v>838</v>
      </c>
      <c r="B52" s="35"/>
      <c r="C52" s="11" t="s">
        <v>388</v>
      </c>
      <c r="D52" s="11" t="s">
        <v>392</v>
      </c>
      <c r="E52" s="11" t="s">
        <v>90</v>
      </c>
      <c r="F52" s="11" t="s">
        <v>452</v>
      </c>
      <c r="G52" s="11"/>
      <c r="H52" s="27">
        <f t="shared" si="1"/>
        <v>0</v>
      </c>
    </row>
    <row r="53" spans="1:8" ht="20.25" customHeight="1">
      <c r="A53" s="45" t="s">
        <v>554</v>
      </c>
      <c r="B53" s="45"/>
      <c r="C53" s="11" t="s">
        <v>388</v>
      </c>
      <c r="D53" s="11" t="s">
        <v>392</v>
      </c>
      <c r="E53" s="11" t="s">
        <v>90</v>
      </c>
      <c r="F53" s="11" t="s">
        <v>91</v>
      </c>
      <c r="G53" s="11"/>
      <c r="H53" s="27">
        <v>0</v>
      </c>
    </row>
    <row r="54" spans="1:8" ht="17.25" customHeight="1">
      <c r="A54" s="35" t="s">
        <v>843</v>
      </c>
      <c r="B54" s="35"/>
      <c r="C54" s="11" t="s">
        <v>388</v>
      </c>
      <c r="D54" s="11" t="s">
        <v>392</v>
      </c>
      <c r="E54" s="11" t="s">
        <v>90</v>
      </c>
      <c r="F54" s="11" t="s">
        <v>844</v>
      </c>
      <c r="G54" s="11" t="s">
        <v>836</v>
      </c>
      <c r="H54" s="27">
        <v>0</v>
      </c>
    </row>
    <row r="55" spans="1:8" ht="15.75" customHeight="1">
      <c r="A55" s="35" t="s">
        <v>843</v>
      </c>
      <c r="B55" s="35"/>
      <c r="C55" s="11" t="s">
        <v>388</v>
      </c>
      <c r="D55" s="11" t="s">
        <v>392</v>
      </c>
      <c r="E55" s="11" t="s">
        <v>94</v>
      </c>
      <c r="F55" s="11"/>
      <c r="G55" s="11"/>
      <c r="H55" s="27">
        <f aca="true" t="shared" si="2" ref="H55:H56">H56</f>
        <v>198</v>
      </c>
    </row>
    <row r="56" spans="1:8" ht="16.5" customHeight="1">
      <c r="A56" s="35" t="s">
        <v>838</v>
      </c>
      <c r="B56" s="35"/>
      <c r="C56" s="11" t="s">
        <v>388</v>
      </c>
      <c r="D56" s="11" t="s">
        <v>392</v>
      </c>
      <c r="E56" s="11" t="s">
        <v>94</v>
      </c>
      <c r="F56" s="11" t="s">
        <v>452</v>
      </c>
      <c r="G56" s="11"/>
      <c r="H56" s="27">
        <f t="shared" si="2"/>
        <v>198</v>
      </c>
    </row>
    <row r="57" spans="1:8" ht="16.5" customHeight="1">
      <c r="A57" s="35" t="s">
        <v>554</v>
      </c>
      <c r="B57" s="35"/>
      <c r="C57" s="11" t="s">
        <v>388</v>
      </c>
      <c r="D57" s="11" t="s">
        <v>392</v>
      </c>
      <c r="E57" s="11" t="s">
        <v>94</v>
      </c>
      <c r="F57" s="11" t="s">
        <v>91</v>
      </c>
      <c r="G57" s="11"/>
      <c r="H57" s="27">
        <f>SUM(H58)</f>
        <v>198</v>
      </c>
    </row>
    <row r="58" spans="1:8" ht="16.5" customHeight="1">
      <c r="A58" s="45" t="s">
        <v>554</v>
      </c>
      <c r="B58" s="45"/>
      <c r="C58" s="11" t="s">
        <v>388</v>
      </c>
      <c r="D58" s="11" t="s">
        <v>392</v>
      </c>
      <c r="E58" s="11" t="s">
        <v>94</v>
      </c>
      <c r="F58" s="11" t="s">
        <v>844</v>
      </c>
      <c r="G58" s="11" t="s">
        <v>836</v>
      </c>
      <c r="H58" s="27">
        <v>198</v>
      </c>
    </row>
    <row r="59" spans="1:8" ht="17.25" customHeight="1">
      <c r="A59" s="400" t="s">
        <v>845</v>
      </c>
      <c r="B59" s="11"/>
      <c r="C59" s="11" t="s">
        <v>388</v>
      </c>
      <c r="D59" s="11" t="s">
        <v>393</v>
      </c>
      <c r="E59" s="11"/>
      <c r="F59" s="11"/>
      <c r="G59" s="27"/>
      <c r="H59" s="27">
        <f aca="true" t="shared" si="3" ref="H59:H63">SUM(H60)</f>
        <v>8</v>
      </c>
    </row>
    <row r="60" spans="1:8" ht="25.5" customHeight="1">
      <c r="A60" s="422" t="s">
        <v>846</v>
      </c>
      <c r="B60" s="11"/>
      <c r="C60" s="11" t="s">
        <v>388</v>
      </c>
      <c r="D60" s="11" t="s">
        <v>393</v>
      </c>
      <c r="E60" s="11" t="s">
        <v>100</v>
      </c>
      <c r="F60" s="11"/>
      <c r="G60" s="27"/>
      <c r="H60" s="27">
        <f t="shared" si="3"/>
        <v>8</v>
      </c>
    </row>
    <row r="61" spans="1:8" ht="17.25" customHeight="1">
      <c r="A61" s="423" t="s">
        <v>847</v>
      </c>
      <c r="B61" s="11"/>
      <c r="C61" s="11" t="s">
        <v>388</v>
      </c>
      <c r="D61" s="11" t="s">
        <v>393</v>
      </c>
      <c r="E61" s="11" t="s">
        <v>100</v>
      </c>
      <c r="F61" s="11"/>
      <c r="G61" s="27"/>
      <c r="H61" s="27">
        <f t="shared" si="3"/>
        <v>8</v>
      </c>
    </row>
    <row r="62" spans="1:8" ht="17.25" customHeight="1">
      <c r="A62" s="423" t="s">
        <v>838</v>
      </c>
      <c r="B62" s="11"/>
      <c r="C62" s="11" t="s">
        <v>388</v>
      </c>
      <c r="D62" s="11" t="s">
        <v>393</v>
      </c>
      <c r="E62" s="11" t="s">
        <v>100</v>
      </c>
      <c r="F62" s="11" t="s">
        <v>452</v>
      </c>
      <c r="G62" s="27"/>
      <c r="H62" s="27">
        <f t="shared" si="3"/>
        <v>8</v>
      </c>
    </row>
    <row r="63" spans="1:8" ht="16.5" customHeight="1">
      <c r="A63" s="423" t="s">
        <v>558</v>
      </c>
      <c r="B63" s="11"/>
      <c r="C63" s="11" t="s">
        <v>388</v>
      </c>
      <c r="D63" s="11" t="s">
        <v>393</v>
      </c>
      <c r="E63" s="11" t="s">
        <v>100</v>
      </c>
      <c r="F63" s="11" t="s">
        <v>101</v>
      </c>
      <c r="G63" s="27"/>
      <c r="H63" s="27">
        <f t="shared" si="3"/>
        <v>8</v>
      </c>
    </row>
    <row r="64" spans="1:8" ht="22.5" customHeight="1">
      <c r="A64" s="35" t="s">
        <v>835</v>
      </c>
      <c r="B64" s="11"/>
      <c r="C64" s="11" t="s">
        <v>388</v>
      </c>
      <c r="D64" s="11" t="s">
        <v>393</v>
      </c>
      <c r="E64" s="11" t="s">
        <v>100</v>
      </c>
      <c r="F64" s="11" t="s">
        <v>101</v>
      </c>
      <c r="G64" s="27">
        <v>290</v>
      </c>
      <c r="H64" s="27">
        <v>8</v>
      </c>
    </row>
    <row r="65" spans="1:8" ht="21.75" customHeight="1">
      <c r="A65" s="35" t="s">
        <v>560</v>
      </c>
      <c r="B65" s="35"/>
      <c r="C65" s="11" t="s">
        <v>388</v>
      </c>
      <c r="D65" s="11" t="s">
        <v>394</v>
      </c>
      <c r="E65" s="11"/>
      <c r="F65" s="11"/>
      <c r="G65" s="11"/>
      <c r="H65" s="27">
        <f>H66+H81+H87+H75+H78</f>
        <v>419.4</v>
      </c>
    </row>
    <row r="66" spans="1:8" ht="21.75" customHeight="1">
      <c r="A66" s="35" t="s">
        <v>822</v>
      </c>
      <c r="B66" s="35"/>
      <c r="C66" s="11" t="s">
        <v>388</v>
      </c>
      <c r="D66" s="11" t="s">
        <v>394</v>
      </c>
      <c r="E66" s="402">
        <v>6180000000</v>
      </c>
      <c r="F66" s="11"/>
      <c r="G66" s="11"/>
      <c r="H66" s="27">
        <f>H67</f>
        <v>311.4</v>
      </c>
    </row>
    <row r="67" spans="1:8" ht="21.75" customHeight="1">
      <c r="A67" s="35" t="s">
        <v>848</v>
      </c>
      <c r="B67" s="35"/>
      <c r="C67" s="11" t="s">
        <v>388</v>
      </c>
      <c r="D67" s="11" t="s">
        <v>394</v>
      </c>
      <c r="E67" s="402">
        <v>6180000000</v>
      </c>
      <c r="F67" s="11"/>
      <c r="G67" s="11"/>
      <c r="H67" s="27">
        <f>H70+H73</f>
        <v>311.4</v>
      </c>
    </row>
    <row r="68" spans="1:8" ht="21.75" customHeight="1">
      <c r="A68" s="35" t="s">
        <v>826</v>
      </c>
      <c r="B68" s="35"/>
      <c r="C68" s="11" t="s">
        <v>388</v>
      </c>
      <c r="D68" s="11" t="s">
        <v>394</v>
      </c>
      <c r="E68" s="402">
        <v>6180090010</v>
      </c>
      <c r="F68" s="11" t="s">
        <v>827</v>
      </c>
      <c r="G68" s="11"/>
      <c r="H68" s="27">
        <f aca="true" t="shared" si="4" ref="H68:H69">SUM(H69)</f>
        <v>290</v>
      </c>
    </row>
    <row r="69" spans="1:8" ht="21.75" customHeight="1">
      <c r="A69" s="35" t="s">
        <v>828</v>
      </c>
      <c r="B69" s="35"/>
      <c r="C69" s="11" t="s">
        <v>388</v>
      </c>
      <c r="D69" s="11" t="s">
        <v>394</v>
      </c>
      <c r="E69" s="402">
        <v>6180090010</v>
      </c>
      <c r="F69" s="11" t="s">
        <v>829</v>
      </c>
      <c r="G69" s="11"/>
      <c r="H69" s="27">
        <f t="shared" si="4"/>
        <v>290</v>
      </c>
    </row>
    <row r="70" spans="1:8" ht="21" customHeight="1">
      <c r="A70" s="35" t="s">
        <v>830</v>
      </c>
      <c r="B70" s="35"/>
      <c r="C70" s="11" t="s">
        <v>388</v>
      </c>
      <c r="D70" s="11" t="s">
        <v>394</v>
      </c>
      <c r="E70" s="402">
        <v>6180090010</v>
      </c>
      <c r="F70" s="11" t="s">
        <v>52</v>
      </c>
      <c r="G70" s="11"/>
      <c r="H70" s="27">
        <v>290</v>
      </c>
    </row>
    <row r="71" spans="1:8" ht="21.75" customHeight="1" hidden="1">
      <c r="A71" s="45" t="s">
        <v>834</v>
      </c>
      <c r="B71" s="45"/>
      <c r="C71" s="11" t="s">
        <v>388</v>
      </c>
      <c r="D71" s="11" t="s">
        <v>394</v>
      </c>
      <c r="E71" s="402">
        <v>6180090010</v>
      </c>
      <c r="F71" s="11" t="s">
        <v>52</v>
      </c>
      <c r="G71" s="11" t="s">
        <v>61</v>
      </c>
      <c r="H71" s="27">
        <v>358.7</v>
      </c>
    </row>
    <row r="72" spans="1:8" ht="22.5" customHeight="1" hidden="1">
      <c r="A72" s="59" t="s">
        <v>64</v>
      </c>
      <c r="B72" s="59"/>
      <c r="C72" s="11" t="s">
        <v>388</v>
      </c>
      <c r="D72" s="11" t="s">
        <v>394</v>
      </c>
      <c r="E72" s="402">
        <v>6180090010</v>
      </c>
      <c r="F72" s="11" t="s">
        <v>52</v>
      </c>
      <c r="G72" s="11" t="s">
        <v>65</v>
      </c>
      <c r="H72" s="27">
        <v>6</v>
      </c>
    </row>
    <row r="73" spans="1:8" ht="21.75" customHeight="1">
      <c r="A73" s="35" t="s">
        <v>838</v>
      </c>
      <c r="B73" s="35"/>
      <c r="C73" s="11" t="s">
        <v>388</v>
      </c>
      <c r="D73" s="11" t="s">
        <v>394</v>
      </c>
      <c r="E73" s="402">
        <v>6180090010</v>
      </c>
      <c r="F73" s="11" t="s">
        <v>452</v>
      </c>
      <c r="G73" s="11"/>
      <c r="H73" s="27">
        <f>SUM(H74)</f>
        <v>21.4</v>
      </c>
    </row>
    <row r="74" spans="1:8" ht="21.75" customHeight="1">
      <c r="A74" s="35" t="s">
        <v>529</v>
      </c>
      <c r="B74" s="35"/>
      <c r="C74" s="11" t="s">
        <v>388</v>
      </c>
      <c r="D74" s="11" t="s">
        <v>394</v>
      </c>
      <c r="E74" s="402">
        <v>6180090010</v>
      </c>
      <c r="F74" s="11" t="s">
        <v>530</v>
      </c>
      <c r="G74" s="11"/>
      <c r="H74" s="27">
        <v>21.4</v>
      </c>
    </row>
    <row r="75" spans="1:8" ht="22.5" customHeight="1" hidden="1">
      <c r="A75" s="35" t="s">
        <v>826</v>
      </c>
      <c r="B75" s="35"/>
      <c r="C75" s="11" t="s">
        <v>388</v>
      </c>
      <c r="D75" s="11" t="s">
        <v>394</v>
      </c>
      <c r="E75" s="402">
        <v>6180090020</v>
      </c>
      <c r="F75" s="11" t="s">
        <v>827</v>
      </c>
      <c r="G75" s="11"/>
      <c r="H75" s="27">
        <v>0</v>
      </c>
    </row>
    <row r="76" spans="1:8" ht="21" customHeight="1" hidden="1">
      <c r="A76" s="35" t="s">
        <v>828</v>
      </c>
      <c r="B76" s="45"/>
      <c r="C76" s="11" t="s">
        <v>388</v>
      </c>
      <c r="D76" s="11" t="s">
        <v>394</v>
      </c>
      <c r="E76" s="402">
        <v>6180090020</v>
      </c>
      <c r="F76" s="11" t="s">
        <v>829</v>
      </c>
      <c r="G76" s="11" t="s">
        <v>836</v>
      </c>
      <c r="H76" s="27">
        <v>0</v>
      </c>
    </row>
    <row r="77" spans="1:8" ht="24" customHeight="1" hidden="1">
      <c r="A77" s="35" t="s">
        <v>830</v>
      </c>
      <c r="B77" s="45"/>
      <c r="C77" s="11" t="s">
        <v>388</v>
      </c>
      <c r="D77" s="11" t="s">
        <v>394</v>
      </c>
      <c r="E77" s="402">
        <v>6180090020</v>
      </c>
      <c r="F77" s="11" t="s">
        <v>52</v>
      </c>
      <c r="G77" s="11" t="s">
        <v>836</v>
      </c>
      <c r="H77" s="27">
        <v>0</v>
      </c>
    </row>
    <row r="78" spans="1:8" ht="24" customHeight="1">
      <c r="A78" s="35" t="s">
        <v>826</v>
      </c>
      <c r="B78" s="35"/>
      <c r="C78" s="11" t="s">
        <v>388</v>
      </c>
      <c r="D78" s="11" t="s">
        <v>394</v>
      </c>
      <c r="E78" s="402">
        <v>6180090030</v>
      </c>
      <c r="F78" s="11" t="s">
        <v>827</v>
      </c>
      <c r="G78" s="11"/>
      <c r="H78" s="27">
        <f aca="true" t="shared" si="5" ref="H78:H79">H79</f>
        <v>50</v>
      </c>
    </row>
    <row r="79" spans="1:8" ht="24" customHeight="1">
      <c r="A79" s="35" t="s">
        <v>828</v>
      </c>
      <c r="B79" s="45"/>
      <c r="C79" s="11" t="s">
        <v>388</v>
      </c>
      <c r="D79" s="11" t="s">
        <v>394</v>
      </c>
      <c r="E79" s="402">
        <v>6180090030</v>
      </c>
      <c r="F79" s="11" t="s">
        <v>829</v>
      </c>
      <c r="G79" s="11" t="s">
        <v>836</v>
      </c>
      <c r="H79" s="27">
        <f t="shared" si="5"/>
        <v>50</v>
      </c>
    </row>
    <row r="80" spans="1:8" ht="24" customHeight="1">
      <c r="A80" s="35" t="s">
        <v>830</v>
      </c>
      <c r="B80" s="45"/>
      <c r="C80" s="11" t="s">
        <v>388</v>
      </c>
      <c r="D80" s="11" t="s">
        <v>394</v>
      </c>
      <c r="E80" s="402">
        <v>6180090030</v>
      </c>
      <c r="F80" s="11" t="s">
        <v>52</v>
      </c>
      <c r="G80" s="11" t="s">
        <v>836</v>
      </c>
      <c r="H80" s="27">
        <v>50</v>
      </c>
    </row>
    <row r="81" spans="1:8" ht="21.75" customHeight="1">
      <c r="A81" s="35" t="s">
        <v>849</v>
      </c>
      <c r="B81" s="35"/>
      <c r="C81" s="11" t="s">
        <v>388</v>
      </c>
      <c r="D81" s="11" t="s">
        <v>394</v>
      </c>
      <c r="E81" s="11" t="s">
        <v>115</v>
      </c>
      <c r="F81" s="11"/>
      <c r="G81" s="11"/>
      <c r="H81" s="27">
        <f>H84</f>
        <v>33</v>
      </c>
    </row>
    <row r="82" spans="1:8" ht="21.75" customHeight="1">
      <c r="A82" s="35" t="s">
        <v>826</v>
      </c>
      <c r="B82" s="35"/>
      <c r="C82" s="11" t="s">
        <v>388</v>
      </c>
      <c r="D82" s="11" t="s">
        <v>394</v>
      </c>
      <c r="E82" s="11" t="s">
        <v>115</v>
      </c>
      <c r="F82" s="11" t="s">
        <v>827</v>
      </c>
      <c r="G82" s="11"/>
      <c r="H82" s="27">
        <f>SUM(H84)</f>
        <v>33</v>
      </c>
    </row>
    <row r="83" spans="1:8" ht="21.75" customHeight="1">
      <c r="A83" s="35" t="s">
        <v>828</v>
      </c>
      <c r="B83" s="35"/>
      <c r="C83" s="11" t="s">
        <v>388</v>
      </c>
      <c r="D83" s="11" t="s">
        <v>394</v>
      </c>
      <c r="E83" s="11" t="s">
        <v>115</v>
      </c>
      <c r="F83" s="11" t="s">
        <v>829</v>
      </c>
      <c r="G83" s="11"/>
      <c r="H83" s="27">
        <f>SUM(H84)</f>
        <v>33</v>
      </c>
    </row>
    <row r="84" spans="1:8" ht="26.25" customHeight="1">
      <c r="A84" s="35" t="s">
        <v>830</v>
      </c>
      <c r="B84" s="35"/>
      <c r="C84" s="11" t="s">
        <v>388</v>
      </c>
      <c r="D84" s="11" t="s">
        <v>394</v>
      </c>
      <c r="E84" s="11" t="s">
        <v>115</v>
      </c>
      <c r="F84" s="11" t="s">
        <v>52</v>
      </c>
      <c r="G84" s="11"/>
      <c r="H84" s="27">
        <v>33</v>
      </c>
    </row>
    <row r="85" spans="1:8" ht="21.75" customHeight="1" hidden="1">
      <c r="A85" s="45" t="s">
        <v>837</v>
      </c>
      <c r="B85" s="45"/>
      <c r="C85" s="11" t="s">
        <v>388</v>
      </c>
      <c r="D85" s="11" t="s">
        <v>394</v>
      </c>
      <c r="E85" s="11" t="s">
        <v>115</v>
      </c>
      <c r="F85" s="11" t="s">
        <v>52</v>
      </c>
      <c r="G85" s="11" t="s">
        <v>63</v>
      </c>
      <c r="H85" s="27">
        <v>23</v>
      </c>
    </row>
    <row r="86" spans="1:8" ht="22.5" customHeight="1" hidden="1">
      <c r="A86" s="59" t="s">
        <v>64</v>
      </c>
      <c r="B86" s="59"/>
      <c r="C86" s="11" t="s">
        <v>388</v>
      </c>
      <c r="D86" s="11" t="s">
        <v>394</v>
      </c>
      <c r="E86" s="11" t="s">
        <v>115</v>
      </c>
      <c r="F86" s="11" t="s">
        <v>52</v>
      </c>
      <c r="G86" s="11" t="s">
        <v>65</v>
      </c>
      <c r="H86" s="27">
        <v>15.8</v>
      </c>
    </row>
    <row r="87" spans="1:8" ht="21.75" customHeight="1">
      <c r="A87" s="35" t="s">
        <v>850</v>
      </c>
      <c r="B87" s="35"/>
      <c r="C87" s="11" t="s">
        <v>388</v>
      </c>
      <c r="D87" s="11" t="s">
        <v>394</v>
      </c>
      <c r="E87" s="11" t="s">
        <v>851</v>
      </c>
      <c r="F87" s="11"/>
      <c r="G87" s="11"/>
      <c r="H87" s="27">
        <f>H88+H93+H96+H99</f>
        <v>25</v>
      </c>
    </row>
    <row r="88" spans="1:8" ht="26.25" customHeight="1">
      <c r="A88" s="403" t="s">
        <v>852</v>
      </c>
      <c r="B88" s="35"/>
      <c r="C88" s="11" t="s">
        <v>388</v>
      </c>
      <c r="D88" s="11" t="s">
        <v>394</v>
      </c>
      <c r="E88" s="11" t="s">
        <v>119</v>
      </c>
      <c r="F88" s="11"/>
      <c r="G88" s="11"/>
      <c r="H88" s="27">
        <f>H89</f>
        <v>5</v>
      </c>
    </row>
    <row r="89" spans="1:8" ht="27" customHeight="1">
      <c r="A89" s="35" t="s">
        <v>826</v>
      </c>
      <c r="B89" s="35"/>
      <c r="C89" s="11" t="s">
        <v>388</v>
      </c>
      <c r="D89" s="11" t="s">
        <v>394</v>
      </c>
      <c r="E89" s="11" t="s">
        <v>119</v>
      </c>
      <c r="F89" s="11" t="s">
        <v>827</v>
      </c>
      <c r="G89" s="11"/>
      <c r="H89" s="27">
        <f>SUM(H91)</f>
        <v>5</v>
      </c>
    </row>
    <row r="90" spans="1:8" ht="32.25" customHeight="1">
      <c r="A90" s="35" t="s">
        <v>828</v>
      </c>
      <c r="B90" s="35"/>
      <c r="C90" s="11" t="s">
        <v>388</v>
      </c>
      <c r="D90" s="11" t="s">
        <v>394</v>
      </c>
      <c r="E90" s="11" t="s">
        <v>119</v>
      </c>
      <c r="F90" s="11" t="s">
        <v>829</v>
      </c>
      <c r="G90" s="11"/>
      <c r="H90" s="27">
        <f aca="true" t="shared" si="6" ref="H90:H91">SUM(H91)</f>
        <v>5</v>
      </c>
    </row>
    <row r="91" spans="1:12" ht="30" customHeight="1">
      <c r="A91" s="35" t="s">
        <v>830</v>
      </c>
      <c r="B91" s="35"/>
      <c r="C91" s="11" t="s">
        <v>388</v>
      </c>
      <c r="D91" s="11" t="s">
        <v>394</v>
      </c>
      <c r="E91" s="11" t="s">
        <v>119</v>
      </c>
      <c r="F91" s="11" t="s">
        <v>52</v>
      </c>
      <c r="G91" s="11"/>
      <c r="H91" s="27">
        <f t="shared" si="6"/>
        <v>5</v>
      </c>
      <c r="L91" s="401" t="s">
        <v>853</v>
      </c>
    </row>
    <row r="92" spans="1:8" ht="21.75" customHeight="1" hidden="1">
      <c r="A92" s="45" t="s">
        <v>834</v>
      </c>
      <c r="B92" s="45"/>
      <c r="C92" s="11" t="s">
        <v>388</v>
      </c>
      <c r="D92" s="11" t="s">
        <v>394</v>
      </c>
      <c r="E92" s="11" t="s">
        <v>119</v>
      </c>
      <c r="F92" s="11" t="s">
        <v>52</v>
      </c>
      <c r="G92" s="11" t="s">
        <v>61</v>
      </c>
      <c r="H92" s="27">
        <v>5</v>
      </c>
    </row>
    <row r="93" spans="1:8" ht="27.75" customHeight="1">
      <c r="A93" s="404" t="s">
        <v>854</v>
      </c>
      <c r="B93" s="35"/>
      <c r="C93" s="11" t="s">
        <v>388</v>
      </c>
      <c r="D93" s="11" t="s">
        <v>394</v>
      </c>
      <c r="E93" s="11" t="s">
        <v>121</v>
      </c>
      <c r="F93" s="11"/>
      <c r="G93" s="11"/>
      <c r="H93" s="27">
        <f aca="true" t="shared" si="7" ref="H93:H94">H94</f>
        <v>5</v>
      </c>
    </row>
    <row r="94" spans="1:8" ht="30" customHeight="1">
      <c r="A94" s="35" t="s">
        <v>826</v>
      </c>
      <c r="B94" s="35"/>
      <c r="C94" s="11" t="s">
        <v>388</v>
      </c>
      <c r="D94" s="11" t="s">
        <v>394</v>
      </c>
      <c r="E94" s="11" t="s">
        <v>121</v>
      </c>
      <c r="F94" s="11" t="s">
        <v>827</v>
      </c>
      <c r="G94" s="11"/>
      <c r="H94" s="27">
        <f t="shared" si="7"/>
        <v>5</v>
      </c>
    </row>
    <row r="95" spans="1:8" ht="29.25" customHeight="1">
      <c r="A95" s="35" t="s">
        <v>828</v>
      </c>
      <c r="B95" s="35"/>
      <c r="C95" s="11" t="s">
        <v>388</v>
      </c>
      <c r="D95" s="11" t="s">
        <v>394</v>
      </c>
      <c r="E95" s="11" t="s">
        <v>121</v>
      </c>
      <c r="F95" s="11" t="s">
        <v>829</v>
      </c>
      <c r="G95" s="11" t="s">
        <v>61</v>
      </c>
      <c r="H95" s="27">
        <v>5</v>
      </c>
    </row>
    <row r="96" spans="1:8" ht="36.75" customHeight="1">
      <c r="A96" s="404" t="s">
        <v>855</v>
      </c>
      <c r="B96" s="35"/>
      <c r="C96" s="11" t="s">
        <v>388</v>
      </c>
      <c r="D96" s="11" t="s">
        <v>394</v>
      </c>
      <c r="E96" s="11" t="s">
        <v>125</v>
      </c>
      <c r="F96" s="11"/>
      <c r="G96" s="11"/>
      <c r="H96" s="27">
        <f aca="true" t="shared" si="8" ref="H96:H97">H97</f>
        <v>5</v>
      </c>
    </row>
    <row r="97" spans="1:8" ht="27.75" customHeight="1">
      <c r="A97" s="35" t="s">
        <v>826</v>
      </c>
      <c r="B97" s="35"/>
      <c r="C97" s="11" t="s">
        <v>388</v>
      </c>
      <c r="D97" s="11" t="s">
        <v>394</v>
      </c>
      <c r="E97" s="11" t="s">
        <v>125</v>
      </c>
      <c r="F97" s="11" t="s">
        <v>827</v>
      </c>
      <c r="G97" s="11"/>
      <c r="H97" s="27">
        <f t="shared" si="8"/>
        <v>5</v>
      </c>
    </row>
    <row r="98" spans="1:8" ht="29.25" customHeight="1">
      <c r="A98" s="35" t="s">
        <v>828</v>
      </c>
      <c r="B98" s="35"/>
      <c r="C98" s="11" t="s">
        <v>388</v>
      </c>
      <c r="D98" s="11" t="s">
        <v>394</v>
      </c>
      <c r="E98" s="11" t="s">
        <v>125</v>
      </c>
      <c r="F98" s="11" t="s">
        <v>829</v>
      </c>
      <c r="G98" s="11" t="s">
        <v>61</v>
      </c>
      <c r="H98" s="27">
        <v>5</v>
      </c>
    </row>
    <row r="99" spans="1:8" ht="39" customHeight="1">
      <c r="A99" s="404" t="s">
        <v>856</v>
      </c>
      <c r="B99" s="35"/>
      <c r="C99" s="11" t="s">
        <v>388</v>
      </c>
      <c r="D99" s="11" t="s">
        <v>394</v>
      </c>
      <c r="E99" s="11" t="s">
        <v>127</v>
      </c>
      <c r="F99" s="11"/>
      <c r="G99" s="11"/>
      <c r="H99" s="27">
        <f aca="true" t="shared" si="9" ref="H99:H100">H100</f>
        <v>10</v>
      </c>
    </row>
    <row r="100" spans="1:8" ht="24.75" customHeight="1">
      <c r="A100" s="35" t="s">
        <v>826</v>
      </c>
      <c r="B100" s="35"/>
      <c r="C100" s="11" t="s">
        <v>388</v>
      </c>
      <c r="D100" s="11" t="s">
        <v>394</v>
      </c>
      <c r="E100" s="11" t="s">
        <v>127</v>
      </c>
      <c r="F100" s="11" t="s">
        <v>827</v>
      </c>
      <c r="G100" s="11"/>
      <c r="H100" s="27">
        <f t="shared" si="9"/>
        <v>10</v>
      </c>
    </row>
    <row r="101" spans="1:8" ht="27.75" customHeight="1">
      <c r="A101" s="35" t="s">
        <v>828</v>
      </c>
      <c r="B101" s="35"/>
      <c r="C101" s="11" t="s">
        <v>388</v>
      </c>
      <c r="D101" s="11" t="s">
        <v>394</v>
      </c>
      <c r="E101" s="11" t="s">
        <v>127</v>
      </c>
      <c r="F101" s="11" t="s">
        <v>829</v>
      </c>
      <c r="G101" s="11" t="s">
        <v>61</v>
      </c>
      <c r="H101" s="27">
        <v>10</v>
      </c>
    </row>
    <row r="102" spans="1:8" ht="21.75" customHeight="1">
      <c r="A102" s="35" t="s">
        <v>623</v>
      </c>
      <c r="B102" s="35"/>
      <c r="C102" s="11" t="s">
        <v>389</v>
      </c>
      <c r="D102" s="11" t="s">
        <v>432</v>
      </c>
      <c r="E102" s="11"/>
      <c r="F102" s="11"/>
      <c r="G102" s="11"/>
      <c r="H102" s="27">
        <f>H103</f>
        <v>206</v>
      </c>
    </row>
    <row r="103" spans="1:8" ht="21.75" customHeight="1">
      <c r="A103" s="35" t="s">
        <v>624</v>
      </c>
      <c r="B103" s="35"/>
      <c r="C103" s="11" t="s">
        <v>389</v>
      </c>
      <c r="D103" s="11" t="s">
        <v>395</v>
      </c>
      <c r="E103" s="11"/>
      <c r="F103" s="11"/>
      <c r="G103" s="11"/>
      <c r="H103" s="27">
        <f aca="true" t="shared" si="10" ref="H103:H105">SUM(H104)</f>
        <v>206</v>
      </c>
    </row>
    <row r="104" spans="1:8" ht="29.25" customHeight="1">
      <c r="A104" s="35" t="s">
        <v>857</v>
      </c>
      <c r="B104" s="35"/>
      <c r="C104" s="11" t="s">
        <v>389</v>
      </c>
      <c r="D104" s="11" t="s">
        <v>395</v>
      </c>
      <c r="E104" s="11" t="s">
        <v>134</v>
      </c>
      <c r="F104" s="11"/>
      <c r="G104" s="11"/>
      <c r="H104" s="27">
        <f t="shared" si="10"/>
        <v>206</v>
      </c>
    </row>
    <row r="105" spans="1:8" ht="37.5" customHeight="1">
      <c r="A105" s="35" t="s">
        <v>817</v>
      </c>
      <c r="B105" s="35"/>
      <c r="C105" s="11" t="s">
        <v>389</v>
      </c>
      <c r="D105" s="11" t="s">
        <v>395</v>
      </c>
      <c r="E105" s="11" t="s">
        <v>134</v>
      </c>
      <c r="F105" s="11" t="s">
        <v>818</v>
      </c>
      <c r="G105" s="11"/>
      <c r="H105" s="27">
        <f t="shared" si="10"/>
        <v>206</v>
      </c>
    </row>
    <row r="106" spans="1:8" ht="22.5" customHeight="1">
      <c r="A106" s="35" t="s">
        <v>819</v>
      </c>
      <c r="B106" s="35"/>
      <c r="C106" s="11" t="s">
        <v>389</v>
      </c>
      <c r="D106" s="11" t="s">
        <v>395</v>
      </c>
      <c r="E106" s="11" t="s">
        <v>134</v>
      </c>
      <c r="F106" s="11" t="s">
        <v>820</v>
      </c>
      <c r="G106" s="11"/>
      <c r="H106" s="27">
        <v>206</v>
      </c>
    </row>
    <row r="107" spans="1:8" ht="21.75" customHeight="1" hidden="1">
      <c r="A107" s="35" t="s">
        <v>520</v>
      </c>
      <c r="B107" s="35"/>
      <c r="C107" s="11" t="s">
        <v>389</v>
      </c>
      <c r="D107" s="11" t="s">
        <v>395</v>
      </c>
      <c r="E107" s="11" t="s">
        <v>134</v>
      </c>
      <c r="F107" s="11" t="s">
        <v>40</v>
      </c>
      <c r="G107" s="11"/>
      <c r="H107" s="27">
        <f>SUM(H108:H109)</f>
        <v>163.4</v>
      </c>
    </row>
    <row r="108" spans="1:8" ht="21.75" customHeight="1" hidden="1">
      <c r="A108" s="35" t="s">
        <v>37</v>
      </c>
      <c r="B108" s="35"/>
      <c r="C108" s="11" t="s">
        <v>389</v>
      </c>
      <c r="D108" s="11" t="s">
        <v>395</v>
      </c>
      <c r="E108" s="11" t="s">
        <v>134</v>
      </c>
      <c r="F108" s="11" t="s">
        <v>40</v>
      </c>
      <c r="G108" s="11" t="s">
        <v>41</v>
      </c>
      <c r="H108" s="27">
        <v>125.5</v>
      </c>
    </row>
    <row r="109" spans="1:8" ht="21.75" customHeight="1" hidden="1">
      <c r="A109" s="35" t="s">
        <v>42</v>
      </c>
      <c r="B109" s="35"/>
      <c r="C109" s="11" t="s">
        <v>389</v>
      </c>
      <c r="D109" s="11" t="s">
        <v>395</v>
      </c>
      <c r="E109" s="11" t="s">
        <v>134</v>
      </c>
      <c r="F109" s="11" t="s">
        <v>43</v>
      </c>
      <c r="G109" s="11" t="s">
        <v>44</v>
      </c>
      <c r="H109" s="27">
        <v>37.9</v>
      </c>
    </row>
    <row r="110" spans="1:8" ht="21.75" customHeight="1">
      <c r="A110" s="35" t="s">
        <v>629</v>
      </c>
      <c r="B110" s="35"/>
      <c r="C110" s="11" t="s">
        <v>395</v>
      </c>
      <c r="D110" s="11" t="s">
        <v>432</v>
      </c>
      <c r="E110" s="11"/>
      <c r="F110" s="11"/>
      <c r="G110" s="11"/>
      <c r="H110" s="27">
        <f>H111+H120</f>
        <v>30</v>
      </c>
    </row>
    <row r="111" spans="1:8" ht="21.75" customHeight="1">
      <c r="A111" s="35" t="s">
        <v>858</v>
      </c>
      <c r="B111" s="35"/>
      <c r="C111" s="11" t="s">
        <v>395</v>
      </c>
      <c r="D111" s="11" t="s">
        <v>396</v>
      </c>
      <c r="E111" s="11"/>
      <c r="F111" s="11"/>
      <c r="G111" s="11"/>
      <c r="H111" s="27">
        <f aca="true" t="shared" si="11" ref="H111:H112">H112</f>
        <v>20</v>
      </c>
    </row>
    <row r="112" spans="1:8" ht="21.75" customHeight="1">
      <c r="A112" s="35" t="s">
        <v>822</v>
      </c>
      <c r="B112" s="35"/>
      <c r="C112" s="11" t="s">
        <v>395</v>
      </c>
      <c r="D112" s="11" t="s">
        <v>396</v>
      </c>
      <c r="E112" s="11" t="s">
        <v>859</v>
      </c>
      <c r="F112" s="11"/>
      <c r="G112" s="11"/>
      <c r="H112" s="27">
        <f t="shared" si="11"/>
        <v>20</v>
      </c>
    </row>
    <row r="113" spans="1:8" ht="21.75" customHeight="1">
      <c r="A113" s="35" t="s">
        <v>860</v>
      </c>
      <c r="B113" s="35"/>
      <c r="C113" s="11" t="s">
        <v>395</v>
      </c>
      <c r="D113" s="11" t="s">
        <v>396</v>
      </c>
      <c r="E113" s="11" t="s">
        <v>139</v>
      </c>
      <c r="F113" s="11"/>
      <c r="G113" s="11"/>
      <c r="H113" s="27">
        <f>SUM(H114)</f>
        <v>20</v>
      </c>
    </row>
    <row r="114" spans="1:8" ht="21.75" customHeight="1">
      <c r="A114" s="35" t="s">
        <v>826</v>
      </c>
      <c r="B114" s="35"/>
      <c r="C114" s="11" t="s">
        <v>395</v>
      </c>
      <c r="D114" s="11" t="s">
        <v>396</v>
      </c>
      <c r="E114" s="11" t="s">
        <v>139</v>
      </c>
      <c r="F114" s="11" t="s">
        <v>827</v>
      </c>
      <c r="G114" s="11"/>
      <c r="H114" s="27">
        <f>SUM(H116)</f>
        <v>20</v>
      </c>
    </row>
    <row r="115" spans="1:8" ht="21.75" customHeight="1">
      <c r="A115" s="35" t="s">
        <v>828</v>
      </c>
      <c r="B115" s="35"/>
      <c r="C115" s="11" t="s">
        <v>395</v>
      </c>
      <c r="D115" s="11" t="s">
        <v>396</v>
      </c>
      <c r="E115" s="11" t="s">
        <v>139</v>
      </c>
      <c r="F115" s="11" t="s">
        <v>829</v>
      </c>
      <c r="G115" s="11"/>
      <c r="H115" s="27">
        <f>SUM(H116)</f>
        <v>20</v>
      </c>
    </row>
    <row r="116" spans="1:8" ht="23.25" customHeight="1">
      <c r="A116" s="35" t="s">
        <v>830</v>
      </c>
      <c r="B116" s="35"/>
      <c r="C116" s="11" t="s">
        <v>395</v>
      </c>
      <c r="D116" s="401"/>
      <c r="E116" s="11" t="s">
        <v>139</v>
      </c>
      <c r="F116" s="11" t="s">
        <v>52</v>
      </c>
      <c r="G116" s="11"/>
      <c r="H116" s="27">
        <v>20</v>
      </c>
    </row>
    <row r="117" spans="1:8" ht="21.75" customHeight="1" hidden="1">
      <c r="A117" s="45" t="s">
        <v>834</v>
      </c>
      <c r="B117" s="49"/>
      <c r="C117" s="11" t="s">
        <v>395</v>
      </c>
      <c r="D117" s="11" t="s">
        <v>396</v>
      </c>
      <c r="E117" s="11" t="s">
        <v>139</v>
      </c>
      <c r="F117" s="11" t="s">
        <v>52</v>
      </c>
      <c r="G117" s="11" t="s">
        <v>61</v>
      </c>
      <c r="H117" s="27">
        <v>3</v>
      </c>
    </row>
    <row r="118" spans="1:8" ht="21.75" customHeight="1" hidden="1">
      <c r="A118" s="45" t="s">
        <v>837</v>
      </c>
      <c r="B118" s="49"/>
      <c r="C118" s="11" t="s">
        <v>395</v>
      </c>
      <c r="D118" s="11" t="s">
        <v>396</v>
      </c>
      <c r="E118" s="11" t="s">
        <v>139</v>
      </c>
      <c r="F118" s="11" t="s">
        <v>52</v>
      </c>
      <c r="G118" s="11" t="s">
        <v>63</v>
      </c>
      <c r="H118" s="27">
        <v>40</v>
      </c>
    </row>
    <row r="119" spans="1:8" ht="21.75" customHeight="1" hidden="1">
      <c r="A119" s="59" t="s">
        <v>64</v>
      </c>
      <c r="B119" s="59"/>
      <c r="C119" s="11" t="s">
        <v>395</v>
      </c>
      <c r="D119" s="11" t="s">
        <v>396</v>
      </c>
      <c r="E119" s="11" t="s">
        <v>139</v>
      </c>
      <c r="F119" s="11" t="s">
        <v>52</v>
      </c>
      <c r="G119" s="11" t="s">
        <v>65</v>
      </c>
      <c r="H119" s="27">
        <v>4</v>
      </c>
    </row>
    <row r="120" spans="1:8" ht="21.75" customHeight="1">
      <c r="A120" s="35" t="s">
        <v>861</v>
      </c>
      <c r="B120" s="35"/>
      <c r="C120" s="11" t="s">
        <v>395</v>
      </c>
      <c r="D120" s="11" t="s">
        <v>397</v>
      </c>
      <c r="E120" s="11"/>
      <c r="F120" s="11"/>
      <c r="G120" s="11"/>
      <c r="H120" s="27">
        <f aca="true" t="shared" si="12" ref="H120:H122">H121</f>
        <v>10</v>
      </c>
    </row>
    <row r="121" spans="1:8" ht="21.75" customHeight="1">
      <c r="A121" s="35" t="s">
        <v>822</v>
      </c>
      <c r="B121" s="35"/>
      <c r="C121" s="11" t="s">
        <v>395</v>
      </c>
      <c r="D121" s="11" t="s">
        <v>397</v>
      </c>
      <c r="E121" s="11" t="s">
        <v>862</v>
      </c>
      <c r="F121" s="11"/>
      <c r="G121" s="11"/>
      <c r="H121" s="27">
        <f t="shared" si="12"/>
        <v>10</v>
      </c>
    </row>
    <row r="122" spans="1:8" ht="21.75" customHeight="1">
      <c r="A122" s="35" t="s">
        <v>863</v>
      </c>
      <c r="B122" s="35"/>
      <c r="C122" s="11" t="s">
        <v>395</v>
      </c>
      <c r="D122" s="11" t="s">
        <v>397</v>
      </c>
      <c r="E122" s="11" t="s">
        <v>147</v>
      </c>
      <c r="F122" s="11"/>
      <c r="G122" s="11"/>
      <c r="H122" s="27">
        <f t="shared" si="12"/>
        <v>10</v>
      </c>
    </row>
    <row r="123" spans="1:8" ht="21.75" customHeight="1">
      <c r="A123" s="35" t="s">
        <v>826</v>
      </c>
      <c r="B123" s="35"/>
      <c r="C123" s="11" t="s">
        <v>395</v>
      </c>
      <c r="D123" s="11" t="s">
        <v>397</v>
      </c>
      <c r="E123" s="11" t="s">
        <v>147</v>
      </c>
      <c r="F123" s="11" t="s">
        <v>827</v>
      </c>
      <c r="G123" s="11"/>
      <c r="H123" s="27">
        <v>10</v>
      </c>
    </row>
    <row r="124" spans="1:8" ht="21" customHeight="1">
      <c r="A124" s="35" t="s">
        <v>828</v>
      </c>
      <c r="B124" s="35"/>
      <c r="C124" s="11" t="s">
        <v>395</v>
      </c>
      <c r="D124" s="11" t="s">
        <v>397</v>
      </c>
      <c r="E124" s="11" t="s">
        <v>147</v>
      </c>
      <c r="F124" s="11" t="s">
        <v>829</v>
      </c>
      <c r="G124" s="11"/>
      <c r="H124" s="27">
        <v>10</v>
      </c>
    </row>
    <row r="125" spans="1:8" ht="21.75" customHeight="1" hidden="1">
      <c r="A125" s="35" t="s">
        <v>830</v>
      </c>
      <c r="B125" s="35"/>
      <c r="C125" s="11" t="s">
        <v>395</v>
      </c>
      <c r="D125" s="11" t="s">
        <v>397</v>
      </c>
      <c r="E125" s="11" t="s">
        <v>864</v>
      </c>
      <c r="F125" s="11" t="s">
        <v>52</v>
      </c>
      <c r="G125" s="11"/>
      <c r="H125" s="27">
        <f>SUM(H126)</f>
        <v>1</v>
      </c>
    </row>
    <row r="126" spans="1:8" ht="21.75" customHeight="1" hidden="1">
      <c r="A126" s="45" t="s">
        <v>834</v>
      </c>
      <c r="B126" s="45"/>
      <c r="C126" s="11" t="s">
        <v>395</v>
      </c>
      <c r="D126" s="11" t="s">
        <v>397</v>
      </c>
      <c r="E126" s="11" t="s">
        <v>864</v>
      </c>
      <c r="F126" s="11" t="s">
        <v>52</v>
      </c>
      <c r="G126" s="11" t="s">
        <v>61</v>
      </c>
      <c r="H126" s="27">
        <v>1</v>
      </c>
    </row>
    <row r="127" spans="1:8" ht="21.75" customHeight="1">
      <c r="A127" s="35" t="s">
        <v>865</v>
      </c>
      <c r="B127" s="35"/>
      <c r="C127" s="11" t="s">
        <v>391</v>
      </c>
      <c r="D127" s="11" t="s">
        <v>432</v>
      </c>
      <c r="E127" s="11"/>
      <c r="F127" s="11"/>
      <c r="G127" s="11"/>
      <c r="H127" s="27">
        <f>H128+H148</f>
        <v>1655.3</v>
      </c>
    </row>
    <row r="128" spans="1:8" ht="21.75" customHeight="1">
      <c r="A128" s="35" t="s">
        <v>152</v>
      </c>
      <c r="B128" s="35"/>
      <c r="C128" s="11" t="s">
        <v>391</v>
      </c>
      <c r="D128" s="11" t="s">
        <v>396</v>
      </c>
      <c r="E128" s="11"/>
      <c r="F128" s="11"/>
      <c r="G128" s="11"/>
      <c r="H128" s="27">
        <f aca="true" t="shared" si="13" ref="H128:H129">SUM(H129)</f>
        <v>1612.3</v>
      </c>
    </row>
    <row r="129" spans="1:8" ht="21.75" customHeight="1">
      <c r="A129" s="405" t="s">
        <v>711</v>
      </c>
      <c r="B129" s="46"/>
      <c r="C129" s="11" t="s">
        <v>391</v>
      </c>
      <c r="D129" s="11" t="s">
        <v>396</v>
      </c>
      <c r="E129" s="11" t="s">
        <v>851</v>
      </c>
      <c r="F129" s="11"/>
      <c r="G129" s="11"/>
      <c r="H129" s="27">
        <f t="shared" si="13"/>
        <v>1612.3</v>
      </c>
    </row>
    <row r="130" spans="1:8" ht="21.75" customHeight="1">
      <c r="A130" s="35" t="s">
        <v>866</v>
      </c>
      <c r="B130" s="35"/>
      <c r="C130" s="11" t="s">
        <v>391</v>
      </c>
      <c r="D130" s="11" t="s">
        <v>396</v>
      </c>
      <c r="E130" s="11" t="s">
        <v>151</v>
      </c>
      <c r="F130" s="11"/>
      <c r="G130" s="11"/>
      <c r="H130" s="27">
        <f>H131+H135+H138+H143</f>
        <v>1612.3</v>
      </c>
    </row>
    <row r="131" spans="1:8" ht="21.75" customHeight="1">
      <c r="A131" s="35" t="s">
        <v>826</v>
      </c>
      <c r="B131" s="35"/>
      <c r="C131" s="11" t="s">
        <v>391</v>
      </c>
      <c r="D131" s="11" t="s">
        <v>396</v>
      </c>
      <c r="E131" s="11" t="s">
        <v>151</v>
      </c>
      <c r="F131" s="11" t="s">
        <v>827</v>
      </c>
      <c r="G131" s="11"/>
      <c r="H131" s="27">
        <f aca="true" t="shared" si="14" ref="H131:H132">H132</f>
        <v>1197.3</v>
      </c>
    </row>
    <row r="132" spans="1:8" ht="21.75" customHeight="1">
      <c r="A132" s="35" t="s">
        <v>828</v>
      </c>
      <c r="B132" s="35"/>
      <c r="C132" s="11" t="s">
        <v>391</v>
      </c>
      <c r="D132" s="11" t="s">
        <v>396</v>
      </c>
      <c r="E132" s="11" t="s">
        <v>151</v>
      </c>
      <c r="F132" s="11" t="s">
        <v>829</v>
      </c>
      <c r="G132" s="11"/>
      <c r="H132" s="27">
        <f t="shared" si="14"/>
        <v>1197.3</v>
      </c>
    </row>
    <row r="133" spans="1:8" ht="21" customHeight="1">
      <c r="A133" s="35" t="s">
        <v>830</v>
      </c>
      <c r="B133" s="35"/>
      <c r="C133" s="11" t="s">
        <v>391</v>
      </c>
      <c r="D133" s="11" t="s">
        <v>396</v>
      </c>
      <c r="E133" s="11" t="s">
        <v>151</v>
      </c>
      <c r="F133" s="11" t="s">
        <v>52</v>
      </c>
      <c r="G133" s="11"/>
      <c r="H133" s="27">
        <v>1197.3</v>
      </c>
    </row>
    <row r="134" spans="1:8" ht="21.75" customHeight="1" hidden="1">
      <c r="A134" s="406" t="s">
        <v>867</v>
      </c>
      <c r="B134" s="406"/>
      <c r="C134" s="11" t="s">
        <v>391</v>
      </c>
      <c r="D134" s="11" t="s">
        <v>396</v>
      </c>
      <c r="E134" s="11" t="s">
        <v>151</v>
      </c>
      <c r="F134" s="11" t="s">
        <v>52</v>
      </c>
      <c r="G134" s="11" t="s">
        <v>56</v>
      </c>
      <c r="H134" s="27">
        <v>220</v>
      </c>
    </row>
    <row r="135" spans="1:8" ht="21.75" customHeight="1">
      <c r="A135" s="35" t="s">
        <v>838</v>
      </c>
      <c r="B135" s="45"/>
      <c r="C135" s="11" t="s">
        <v>391</v>
      </c>
      <c r="D135" s="11" t="s">
        <v>396</v>
      </c>
      <c r="E135" s="11" t="s">
        <v>151</v>
      </c>
      <c r="F135" s="11" t="s">
        <v>452</v>
      </c>
      <c r="G135" s="11" t="s">
        <v>61</v>
      </c>
      <c r="H135" s="27">
        <f>H136</f>
        <v>50</v>
      </c>
    </row>
    <row r="136" spans="1:8" ht="16.5" customHeight="1">
      <c r="A136" s="35" t="s">
        <v>529</v>
      </c>
      <c r="B136" s="406"/>
      <c r="C136" s="11" t="s">
        <v>391</v>
      </c>
      <c r="D136" s="11" t="s">
        <v>396</v>
      </c>
      <c r="E136" s="11" t="s">
        <v>151</v>
      </c>
      <c r="F136" s="11" t="s">
        <v>530</v>
      </c>
      <c r="G136" s="11" t="s">
        <v>63</v>
      </c>
      <c r="H136" s="27">
        <v>50</v>
      </c>
    </row>
    <row r="137" spans="1:8" ht="18.75" customHeight="1" hidden="1">
      <c r="A137" s="59" t="s">
        <v>64</v>
      </c>
      <c r="B137" s="59"/>
      <c r="C137" s="11" t="s">
        <v>391</v>
      </c>
      <c r="D137" s="11" t="s">
        <v>396</v>
      </c>
      <c r="E137" s="11" t="s">
        <v>151</v>
      </c>
      <c r="F137" s="11" t="s">
        <v>52</v>
      </c>
      <c r="G137" s="11" t="s">
        <v>65</v>
      </c>
      <c r="H137" s="27"/>
    </row>
    <row r="138" spans="1:8" ht="21.75" customHeight="1">
      <c r="A138" s="35" t="s">
        <v>868</v>
      </c>
      <c r="B138" s="35"/>
      <c r="C138" s="11" t="s">
        <v>391</v>
      </c>
      <c r="D138" s="11" t="s">
        <v>396</v>
      </c>
      <c r="E138" s="11" t="s">
        <v>158</v>
      </c>
      <c r="F138" s="11"/>
      <c r="G138" s="11"/>
      <c r="H138" s="27">
        <f aca="true" t="shared" si="15" ref="H138:H140">H139</f>
        <v>350</v>
      </c>
    </row>
    <row r="139" spans="1:8" ht="21.75" customHeight="1">
      <c r="A139" s="35" t="s">
        <v>826</v>
      </c>
      <c r="B139" s="35"/>
      <c r="C139" s="11" t="s">
        <v>391</v>
      </c>
      <c r="D139" s="11" t="s">
        <v>396</v>
      </c>
      <c r="E139" s="11" t="s">
        <v>158</v>
      </c>
      <c r="F139" s="11" t="s">
        <v>827</v>
      </c>
      <c r="G139" s="11"/>
      <c r="H139" s="27">
        <f t="shared" si="15"/>
        <v>350</v>
      </c>
    </row>
    <row r="140" spans="1:8" ht="21.75" customHeight="1">
      <c r="A140" s="35" t="s">
        <v>828</v>
      </c>
      <c r="B140" s="35"/>
      <c r="C140" s="11" t="s">
        <v>391</v>
      </c>
      <c r="D140" s="11" t="s">
        <v>396</v>
      </c>
      <c r="E140" s="11" t="s">
        <v>158</v>
      </c>
      <c r="F140" s="11" t="s">
        <v>829</v>
      </c>
      <c r="G140" s="11"/>
      <c r="H140" s="27">
        <f t="shared" si="15"/>
        <v>350</v>
      </c>
    </row>
    <row r="141" spans="1:8" ht="19.5" customHeight="1">
      <c r="A141" s="35" t="s">
        <v>830</v>
      </c>
      <c r="B141" s="35"/>
      <c r="C141" s="11" t="s">
        <v>391</v>
      </c>
      <c r="D141" s="11" t="s">
        <v>396</v>
      </c>
      <c r="E141" s="11" t="s">
        <v>158</v>
      </c>
      <c r="F141" s="11" t="s">
        <v>52</v>
      </c>
      <c r="G141" s="11"/>
      <c r="H141" s="27">
        <v>350</v>
      </c>
    </row>
    <row r="142" spans="1:8" ht="21.75" customHeight="1" hidden="1">
      <c r="A142" s="406" t="s">
        <v>869</v>
      </c>
      <c r="B142" s="406"/>
      <c r="C142" s="11" t="s">
        <v>391</v>
      </c>
      <c r="D142" s="11" t="s">
        <v>396</v>
      </c>
      <c r="E142" s="11" t="s">
        <v>158</v>
      </c>
      <c r="F142" s="11" t="s">
        <v>52</v>
      </c>
      <c r="G142" s="11" t="s">
        <v>59</v>
      </c>
      <c r="H142" s="27">
        <v>100</v>
      </c>
    </row>
    <row r="143" spans="1:8" ht="21.75" customHeight="1">
      <c r="A143" s="35" t="s">
        <v>870</v>
      </c>
      <c r="B143" s="35"/>
      <c r="C143" s="11" t="s">
        <v>391</v>
      </c>
      <c r="D143" s="11" t="s">
        <v>396</v>
      </c>
      <c r="E143" s="11" t="s">
        <v>160</v>
      </c>
      <c r="F143" s="11"/>
      <c r="G143" s="11"/>
      <c r="H143" s="27">
        <f aca="true" t="shared" si="16" ref="H143:H146">H144</f>
        <v>15</v>
      </c>
    </row>
    <row r="144" spans="1:8" ht="21.75" customHeight="1">
      <c r="A144" s="35" t="s">
        <v>826</v>
      </c>
      <c r="B144" s="35"/>
      <c r="C144" s="11" t="s">
        <v>391</v>
      </c>
      <c r="D144" s="11" t="s">
        <v>396</v>
      </c>
      <c r="E144" s="11" t="s">
        <v>160</v>
      </c>
      <c r="F144" s="11" t="s">
        <v>827</v>
      </c>
      <c r="G144" s="11"/>
      <c r="H144" s="27">
        <f t="shared" si="16"/>
        <v>15</v>
      </c>
    </row>
    <row r="145" spans="1:8" ht="21.75" customHeight="1">
      <c r="A145" s="35" t="s">
        <v>828</v>
      </c>
      <c r="B145" s="35"/>
      <c r="C145" s="11" t="s">
        <v>391</v>
      </c>
      <c r="D145" s="11" t="s">
        <v>396</v>
      </c>
      <c r="E145" s="11" t="s">
        <v>160</v>
      </c>
      <c r="F145" s="11" t="s">
        <v>829</v>
      </c>
      <c r="G145" s="11"/>
      <c r="H145" s="27">
        <f t="shared" si="16"/>
        <v>15</v>
      </c>
    </row>
    <row r="146" spans="1:8" ht="19.5" customHeight="1">
      <c r="A146" s="35" t="s">
        <v>830</v>
      </c>
      <c r="B146" s="35"/>
      <c r="C146" s="11" t="s">
        <v>391</v>
      </c>
      <c r="D146" s="11" t="s">
        <v>396</v>
      </c>
      <c r="E146" s="11" t="s">
        <v>160</v>
      </c>
      <c r="F146" s="11" t="s">
        <v>52</v>
      </c>
      <c r="G146" s="11"/>
      <c r="H146" s="27">
        <f t="shared" si="16"/>
        <v>15</v>
      </c>
    </row>
    <row r="147" spans="1:8" ht="21.75" customHeight="1" hidden="1">
      <c r="A147" s="406" t="s">
        <v>871</v>
      </c>
      <c r="B147" s="406"/>
      <c r="C147" s="11" t="s">
        <v>391</v>
      </c>
      <c r="D147" s="11" t="s">
        <v>396</v>
      </c>
      <c r="E147" s="11" t="s">
        <v>160</v>
      </c>
      <c r="F147" s="11" t="s">
        <v>52</v>
      </c>
      <c r="G147" s="11" t="s">
        <v>61</v>
      </c>
      <c r="H147" s="27">
        <v>15</v>
      </c>
    </row>
    <row r="148" spans="1:8" ht="21.75" customHeight="1">
      <c r="A148" s="35" t="s">
        <v>636</v>
      </c>
      <c r="B148" s="46"/>
      <c r="C148" s="11" t="s">
        <v>391</v>
      </c>
      <c r="D148" s="11" t="s">
        <v>398</v>
      </c>
      <c r="E148" s="11"/>
      <c r="F148" s="11"/>
      <c r="G148" s="11"/>
      <c r="H148" s="27">
        <f>SUM(H149)</f>
        <v>43</v>
      </c>
    </row>
    <row r="149" spans="1:8" ht="33" customHeight="1">
      <c r="A149" s="35" t="s">
        <v>822</v>
      </c>
      <c r="B149" s="46"/>
      <c r="C149" s="11" t="s">
        <v>391</v>
      </c>
      <c r="D149" s="11" t="s">
        <v>398</v>
      </c>
      <c r="E149" s="11" t="s">
        <v>872</v>
      </c>
      <c r="F149" s="11"/>
      <c r="G149" s="11"/>
      <c r="H149" s="27">
        <f>H150+H155</f>
        <v>43</v>
      </c>
    </row>
    <row r="150" spans="1:8" ht="21.75" customHeight="1">
      <c r="A150" s="46" t="s">
        <v>577</v>
      </c>
      <c r="B150" s="46"/>
      <c r="C150" s="11" t="s">
        <v>391</v>
      </c>
      <c r="D150" s="11" t="s">
        <v>398</v>
      </c>
      <c r="E150" s="11" t="s">
        <v>165</v>
      </c>
      <c r="F150" s="11"/>
      <c r="G150" s="11"/>
      <c r="H150" s="27">
        <f aca="true" t="shared" si="17" ref="H150:H152">H151</f>
        <v>40</v>
      </c>
    </row>
    <row r="151" spans="1:8" ht="21.75" customHeight="1">
      <c r="A151" s="35" t="s">
        <v>826</v>
      </c>
      <c r="B151" s="35"/>
      <c r="C151" s="11" t="s">
        <v>391</v>
      </c>
      <c r="D151" s="11" t="s">
        <v>398</v>
      </c>
      <c r="E151" s="11" t="s">
        <v>165</v>
      </c>
      <c r="F151" s="11" t="s">
        <v>827</v>
      </c>
      <c r="G151" s="11"/>
      <c r="H151" s="27">
        <f t="shared" si="17"/>
        <v>40</v>
      </c>
    </row>
    <row r="152" spans="1:8" ht="21.75" customHeight="1">
      <c r="A152" s="35" t="s">
        <v>828</v>
      </c>
      <c r="B152" s="35"/>
      <c r="C152" s="11" t="s">
        <v>391</v>
      </c>
      <c r="D152" s="11" t="s">
        <v>398</v>
      </c>
      <c r="E152" s="11" t="s">
        <v>165</v>
      </c>
      <c r="F152" s="11" t="s">
        <v>829</v>
      </c>
      <c r="G152" s="11"/>
      <c r="H152" s="27">
        <f t="shared" si="17"/>
        <v>40</v>
      </c>
    </row>
    <row r="153" spans="1:8" ht="20.25" customHeight="1">
      <c r="A153" s="35" t="s">
        <v>830</v>
      </c>
      <c r="B153" s="35"/>
      <c r="C153" s="11" t="s">
        <v>391</v>
      </c>
      <c r="D153" s="11" t="s">
        <v>398</v>
      </c>
      <c r="E153" s="11" t="s">
        <v>165</v>
      </c>
      <c r="F153" s="11" t="s">
        <v>52</v>
      </c>
      <c r="G153" s="11"/>
      <c r="H153" s="27">
        <v>40</v>
      </c>
    </row>
    <row r="154" spans="1:8" ht="21.75" customHeight="1" hidden="1">
      <c r="A154" s="35" t="s">
        <v>834</v>
      </c>
      <c r="B154" s="35"/>
      <c r="C154" s="11" t="s">
        <v>391</v>
      </c>
      <c r="D154" s="11" t="s">
        <v>398</v>
      </c>
      <c r="E154" s="11" t="s">
        <v>165</v>
      </c>
      <c r="F154" s="11" t="s">
        <v>52</v>
      </c>
      <c r="G154" s="11" t="s">
        <v>61</v>
      </c>
      <c r="H154" s="27">
        <v>50</v>
      </c>
    </row>
    <row r="155" spans="1:8" ht="42" customHeight="1">
      <c r="A155" s="404" t="s">
        <v>873</v>
      </c>
      <c r="B155" s="35"/>
      <c r="C155" s="11" t="s">
        <v>391</v>
      </c>
      <c r="D155" s="11" t="s">
        <v>398</v>
      </c>
      <c r="E155" s="11" t="s">
        <v>167</v>
      </c>
      <c r="F155" s="11"/>
      <c r="G155" s="11"/>
      <c r="H155" s="27">
        <f aca="true" t="shared" si="18" ref="H155:H156">H156</f>
        <v>3</v>
      </c>
    </row>
    <row r="156" spans="1:8" ht="27.75" customHeight="1">
      <c r="A156" s="35" t="s">
        <v>826</v>
      </c>
      <c r="B156" s="35"/>
      <c r="C156" s="11" t="s">
        <v>391</v>
      </c>
      <c r="D156" s="11" t="s">
        <v>398</v>
      </c>
      <c r="E156" s="11" t="s">
        <v>167</v>
      </c>
      <c r="F156" s="11" t="s">
        <v>827</v>
      </c>
      <c r="G156" s="11"/>
      <c r="H156" s="27">
        <f t="shared" si="18"/>
        <v>3</v>
      </c>
    </row>
    <row r="157" spans="1:8" ht="24.75" customHeight="1">
      <c r="A157" s="35" t="s">
        <v>828</v>
      </c>
      <c r="B157" s="35"/>
      <c r="C157" s="11" t="s">
        <v>391</v>
      </c>
      <c r="D157" s="11" t="s">
        <v>398</v>
      </c>
      <c r="E157" s="11" t="s">
        <v>167</v>
      </c>
      <c r="F157" s="11" t="s">
        <v>829</v>
      </c>
      <c r="G157" s="11" t="s">
        <v>61</v>
      </c>
      <c r="H157" s="27">
        <v>3</v>
      </c>
    </row>
    <row r="158" spans="1:8" ht="24.75" customHeight="1">
      <c r="A158" s="35"/>
      <c r="B158" s="35"/>
      <c r="C158" s="11" t="s">
        <v>399</v>
      </c>
      <c r="D158" s="11" t="s">
        <v>432</v>
      </c>
      <c r="E158" s="11"/>
      <c r="F158" s="11"/>
      <c r="G158" s="11"/>
      <c r="H158" s="27">
        <f>H159+H167</f>
        <v>708.5</v>
      </c>
    </row>
    <row r="159" spans="1:8" ht="21.75" customHeight="1">
      <c r="A159" s="35" t="s">
        <v>582</v>
      </c>
      <c r="B159" s="35"/>
      <c r="C159" s="11" t="s">
        <v>399</v>
      </c>
      <c r="D159" s="11" t="s">
        <v>389</v>
      </c>
      <c r="E159" s="11"/>
      <c r="F159" s="11"/>
      <c r="G159" s="11"/>
      <c r="H159" s="27">
        <f>H160+H166</f>
        <v>195</v>
      </c>
    </row>
    <row r="160" spans="1:8" ht="21.75" customHeight="1">
      <c r="A160" s="35" t="s">
        <v>607</v>
      </c>
      <c r="B160" s="407"/>
      <c r="C160" s="11" t="s">
        <v>399</v>
      </c>
      <c r="D160" s="11" t="s">
        <v>389</v>
      </c>
      <c r="E160" s="8">
        <v>6840000000</v>
      </c>
      <c r="F160" s="11"/>
      <c r="G160" s="11"/>
      <c r="H160" s="27">
        <f aca="true" t="shared" si="19" ref="H160:H161">H161</f>
        <v>180</v>
      </c>
    </row>
    <row r="161" spans="1:8" ht="21.75" customHeight="1">
      <c r="A161" s="407" t="s">
        <v>822</v>
      </c>
      <c r="B161" s="2"/>
      <c r="C161" s="408" t="s">
        <v>399</v>
      </c>
      <c r="D161" s="408" t="s">
        <v>389</v>
      </c>
      <c r="E161" s="11" t="s">
        <v>171</v>
      </c>
      <c r="F161" s="408"/>
      <c r="G161" s="408"/>
      <c r="H161" s="409">
        <f t="shared" si="19"/>
        <v>180</v>
      </c>
    </row>
    <row r="162" spans="1:8" ht="21.75" customHeight="1">
      <c r="A162" s="2" t="s">
        <v>874</v>
      </c>
      <c r="B162" s="35"/>
      <c r="C162" s="11" t="s">
        <v>399</v>
      </c>
      <c r="D162" s="11" t="s">
        <v>389</v>
      </c>
      <c r="E162" s="11" t="s">
        <v>171</v>
      </c>
      <c r="F162" s="11" t="s">
        <v>52</v>
      </c>
      <c r="G162" s="11"/>
      <c r="H162" s="27">
        <f>SUM(H163)</f>
        <v>180</v>
      </c>
    </row>
    <row r="163" spans="1:8" ht="20.25" customHeight="1">
      <c r="A163" s="35" t="s">
        <v>838</v>
      </c>
      <c r="B163" s="35"/>
      <c r="C163" s="11" t="s">
        <v>399</v>
      </c>
      <c r="D163" s="11" t="s">
        <v>389</v>
      </c>
      <c r="E163" s="11" t="s">
        <v>171</v>
      </c>
      <c r="F163" s="11" t="s">
        <v>52</v>
      </c>
      <c r="G163" s="11"/>
      <c r="H163" s="27">
        <f aca="true" t="shared" si="20" ref="H163:H164">H164</f>
        <v>180</v>
      </c>
    </row>
    <row r="164" spans="1:8" ht="22.5" customHeight="1">
      <c r="A164" s="35" t="s">
        <v>838</v>
      </c>
      <c r="B164" s="35"/>
      <c r="C164" s="11" t="s">
        <v>399</v>
      </c>
      <c r="D164" s="11" t="s">
        <v>389</v>
      </c>
      <c r="E164" s="11" t="s">
        <v>171</v>
      </c>
      <c r="F164" s="11" t="s">
        <v>52</v>
      </c>
      <c r="G164" s="11" t="s">
        <v>56</v>
      </c>
      <c r="H164" s="27">
        <f t="shared" si="20"/>
        <v>180</v>
      </c>
    </row>
    <row r="165" spans="1:8" ht="23.25" customHeight="1">
      <c r="A165" s="45" t="s">
        <v>832</v>
      </c>
      <c r="B165" s="35"/>
      <c r="C165" s="11" t="s">
        <v>399</v>
      </c>
      <c r="D165" s="11" t="s">
        <v>389</v>
      </c>
      <c r="E165" s="11" t="s">
        <v>171</v>
      </c>
      <c r="F165" s="11" t="s">
        <v>52</v>
      </c>
      <c r="G165" s="11" t="s">
        <v>61</v>
      </c>
      <c r="H165" s="27">
        <v>180</v>
      </c>
    </row>
    <row r="166" spans="1:8" ht="22.5" customHeight="1">
      <c r="A166" s="35" t="s">
        <v>871</v>
      </c>
      <c r="B166" s="35"/>
      <c r="C166" s="11" t="s">
        <v>399</v>
      </c>
      <c r="D166" s="11" t="s">
        <v>389</v>
      </c>
      <c r="E166" s="11" t="s">
        <v>176</v>
      </c>
      <c r="F166" s="11" t="s">
        <v>52</v>
      </c>
      <c r="G166" s="11" t="s">
        <v>59</v>
      </c>
      <c r="H166" s="27">
        <v>15</v>
      </c>
    </row>
    <row r="167" spans="1:8" ht="21.75" customHeight="1">
      <c r="A167" s="410" t="s">
        <v>64</v>
      </c>
      <c r="B167" s="35"/>
      <c r="C167" s="11" t="s">
        <v>399</v>
      </c>
      <c r="D167" s="11" t="s">
        <v>395</v>
      </c>
      <c r="E167" s="11"/>
      <c r="F167" s="11"/>
      <c r="G167" s="11"/>
      <c r="H167" s="27">
        <f>SUM(H174+H179+H184+H193+H197)</f>
        <v>513.5</v>
      </c>
    </row>
    <row r="168" spans="1:8" ht="20.25" customHeight="1">
      <c r="A168" s="35" t="s">
        <v>637</v>
      </c>
      <c r="B168" s="35"/>
      <c r="C168" s="11" t="s">
        <v>399</v>
      </c>
      <c r="D168" s="11" t="s">
        <v>395</v>
      </c>
      <c r="E168" s="11" t="s">
        <v>875</v>
      </c>
      <c r="F168" s="11"/>
      <c r="G168" s="11"/>
      <c r="H168" s="27">
        <f>H169+H174+H179+H184</f>
        <v>411.5</v>
      </c>
    </row>
    <row r="169" spans="1:8" ht="21.75" customHeight="1" hidden="1">
      <c r="A169" s="35" t="s">
        <v>822</v>
      </c>
      <c r="B169" s="35"/>
      <c r="C169" s="11" t="s">
        <v>399</v>
      </c>
      <c r="D169" s="11" t="s">
        <v>395</v>
      </c>
      <c r="E169" s="11" t="s">
        <v>876</v>
      </c>
      <c r="F169" s="11"/>
      <c r="G169" s="11"/>
      <c r="H169" s="27"/>
    </row>
    <row r="170" spans="1:8" ht="21.75" customHeight="1" hidden="1">
      <c r="A170" s="35" t="s">
        <v>877</v>
      </c>
      <c r="B170" s="35"/>
      <c r="C170" s="11" t="s">
        <v>399</v>
      </c>
      <c r="D170" s="11" t="s">
        <v>395</v>
      </c>
      <c r="E170" s="11" t="s">
        <v>876</v>
      </c>
      <c r="F170" s="11" t="s">
        <v>827</v>
      </c>
      <c r="G170" s="11"/>
      <c r="H170" s="27"/>
    </row>
    <row r="171" spans="1:8" ht="21.75" customHeight="1" hidden="1">
      <c r="A171" s="35" t="s">
        <v>826</v>
      </c>
      <c r="B171" s="35"/>
      <c r="C171" s="11" t="s">
        <v>399</v>
      </c>
      <c r="D171" s="11" t="s">
        <v>395</v>
      </c>
      <c r="E171" s="11" t="s">
        <v>876</v>
      </c>
      <c r="F171" s="11" t="s">
        <v>829</v>
      </c>
      <c r="G171" s="11"/>
      <c r="H171" s="27"/>
    </row>
    <row r="172" spans="1:8" ht="18.75" customHeight="1" hidden="1">
      <c r="A172" s="35" t="s">
        <v>828</v>
      </c>
      <c r="B172" s="35"/>
      <c r="C172" s="11" t="s">
        <v>399</v>
      </c>
      <c r="D172" s="11" t="s">
        <v>395</v>
      </c>
      <c r="E172" s="11" t="s">
        <v>876</v>
      </c>
      <c r="F172" s="11" t="s">
        <v>52</v>
      </c>
      <c r="G172" s="11"/>
      <c r="H172" s="27"/>
    </row>
    <row r="173" spans="1:8" ht="15" customHeight="1" hidden="1">
      <c r="A173" s="35" t="s">
        <v>830</v>
      </c>
      <c r="B173" s="59"/>
      <c r="C173" s="11" t="s">
        <v>399</v>
      </c>
      <c r="D173" s="11" t="s">
        <v>395</v>
      </c>
      <c r="E173" s="11" t="s">
        <v>876</v>
      </c>
      <c r="F173" s="11" t="s">
        <v>52</v>
      </c>
      <c r="G173" s="11" t="s">
        <v>65</v>
      </c>
      <c r="H173" s="27"/>
    </row>
    <row r="174" spans="1:8" ht="21.75" customHeight="1">
      <c r="A174" s="59" t="s">
        <v>64</v>
      </c>
      <c r="B174" s="35"/>
      <c r="C174" s="11" t="s">
        <v>399</v>
      </c>
      <c r="D174" s="11" t="s">
        <v>395</v>
      </c>
      <c r="E174" s="11" t="s">
        <v>180</v>
      </c>
      <c r="F174" s="11"/>
      <c r="G174" s="11"/>
      <c r="H174" s="27">
        <f>H175</f>
        <v>1</v>
      </c>
    </row>
    <row r="175" spans="1:8" ht="21.75" customHeight="1">
      <c r="A175" s="35" t="s">
        <v>878</v>
      </c>
      <c r="B175" s="35"/>
      <c r="C175" s="11" t="s">
        <v>399</v>
      </c>
      <c r="D175" s="11" t="s">
        <v>395</v>
      </c>
      <c r="E175" s="11" t="s">
        <v>180</v>
      </c>
      <c r="F175" s="11" t="s">
        <v>827</v>
      </c>
      <c r="G175" s="11"/>
      <c r="H175" s="27">
        <f>H177</f>
        <v>1</v>
      </c>
    </row>
    <row r="176" spans="1:8" ht="21.75" customHeight="1">
      <c r="A176" s="35" t="s">
        <v>826</v>
      </c>
      <c r="B176" s="35"/>
      <c r="C176" s="11" t="s">
        <v>399</v>
      </c>
      <c r="D176" s="11" t="s">
        <v>395</v>
      </c>
      <c r="E176" s="11" t="s">
        <v>180</v>
      </c>
      <c r="F176" s="11" t="s">
        <v>829</v>
      </c>
      <c r="G176" s="11"/>
      <c r="H176" s="27">
        <f>H177</f>
        <v>1</v>
      </c>
    </row>
    <row r="177" spans="1:8" ht="19.5" customHeight="1">
      <c r="A177" s="35" t="s">
        <v>828</v>
      </c>
      <c r="B177" s="35"/>
      <c r="C177" s="11" t="s">
        <v>399</v>
      </c>
      <c r="D177" s="11" t="s">
        <v>395</v>
      </c>
      <c r="E177" s="11" t="s">
        <v>180</v>
      </c>
      <c r="F177" s="11" t="s">
        <v>52</v>
      </c>
      <c r="G177" s="11"/>
      <c r="H177" s="27">
        <v>1</v>
      </c>
    </row>
    <row r="178" spans="1:8" ht="21.75" customHeight="1" hidden="1">
      <c r="A178" s="35" t="s">
        <v>830</v>
      </c>
      <c r="B178" s="59"/>
      <c r="C178" s="11" t="s">
        <v>399</v>
      </c>
      <c r="D178" s="11" t="s">
        <v>395</v>
      </c>
      <c r="E178" s="11" t="s">
        <v>180</v>
      </c>
      <c r="F178" s="11" t="s">
        <v>52</v>
      </c>
      <c r="G178" s="11" t="s">
        <v>63</v>
      </c>
      <c r="H178" s="27">
        <v>1</v>
      </c>
    </row>
    <row r="179" spans="1:8" ht="21.75" customHeight="1" hidden="1">
      <c r="A179" s="59" t="s">
        <v>837</v>
      </c>
      <c r="B179" s="411"/>
      <c r="C179" s="11" t="s">
        <v>399</v>
      </c>
      <c r="D179" s="11" t="s">
        <v>395</v>
      </c>
      <c r="E179" s="11" t="s">
        <v>183</v>
      </c>
      <c r="F179" s="11"/>
      <c r="G179" s="11"/>
      <c r="H179" s="27">
        <f>H180</f>
        <v>0</v>
      </c>
    </row>
    <row r="180" spans="1:8" ht="7.5" customHeight="1" hidden="1">
      <c r="A180" s="412" t="s">
        <v>879</v>
      </c>
      <c r="B180" s="35"/>
      <c r="C180" s="11" t="s">
        <v>399</v>
      </c>
      <c r="D180" s="11" t="s">
        <v>395</v>
      </c>
      <c r="E180" s="11" t="s">
        <v>183</v>
      </c>
      <c r="F180" s="11" t="s">
        <v>827</v>
      </c>
      <c r="G180" s="11"/>
      <c r="H180" s="27">
        <f>H182</f>
        <v>0</v>
      </c>
    </row>
    <row r="181" spans="1:8" ht="21.75" customHeight="1" hidden="1">
      <c r="A181" s="35" t="s">
        <v>826</v>
      </c>
      <c r="B181" s="35"/>
      <c r="C181" s="11" t="s">
        <v>399</v>
      </c>
      <c r="D181" s="11" t="s">
        <v>395</v>
      </c>
      <c r="E181" s="11" t="s">
        <v>183</v>
      </c>
      <c r="F181" s="11" t="s">
        <v>829</v>
      </c>
      <c r="G181" s="11"/>
      <c r="H181" s="27">
        <f>H182</f>
        <v>0</v>
      </c>
    </row>
    <row r="182" spans="1:8" ht="17.25" customHeight="1" hidden="1">
      <c r="A182" s="35" t="s">
        <v>828</v>
      </c>
      <c r="B182" s="35"/>
      <c r="C182" s="11" t="s">
        <v>399</v>
      </c>
      <c r="D182" s="11" t="s">
        <v>395</v>
      </c>
      <c r="E182" s="11" t="s">
        <v>183</v>
      </c>
      <c r="F182" s="11" t="s">
        <v>52</v>
      </c>
      <c r="G182" s="11"/>
      <c r="H182" s="27">
        <v>0</v>
      </c>
    </row>
    <row r="183" spans="1:8" ht="21.75" customHeight="1" hidden="1">
      <c r="A183" s="35" t="s">
        <v>830</v>
      </c>
      <c r="B183" s="35"/>
      <c r="C183" s="11" t="s">
        <v>399</v>
      </c>
      <c r="D183" s="11" t="s">
        <v>395</v>
      </c>
      <c r="E183" s="11" t="s">
        <v>183</v>
      </c>
      <c r="F183" s="11" t="s">
        <v>52</v>
      </c>
      <c r="G183" s="11" t="s">
        <v>65</v>
      </c>
      <c r="H183" s="27">
        <v>1</v>
      </c>
    </row>
    <row r="184" spans="1:8" ht="21.75" customHeight="1">
      <c r="A184" s="35" t="s">
        <v>64</v>
      </c>
      <c r="B184" s="35"/>
      <c r="C184" s="11" t="s">
        <v>399</v>
      </c>
      <c r="D184" s="11" t="s">
        <v>395</v>
      </c>
      <c r="E184" s="11" t="s">
        <v>185</v>
      </c>
      <c r="F184" s="11"/>
      <c r="G184" s="11"/>
      <c r="H184" s="27">
        <f aca="true" t="shared" si="21" ref="H184:H186">SUM(H185)</f>
        <v>410.5</v>
      </c>
    </row>
    <row r="185" spans="1:8" ht="21.75" customHeight="1">
      <c r="A185" s="35" t="s">
        <v>880</v>
      </c>
      <c r="B185" s="35"/>
      <c r="C185" s="11" t="s">
        <v>399</v>
      </c>
      <c r="D185" s="11" t="s">
        <v>395</v>
      </c>
      <c r="E185" s="11" t="s">
        <v>185</v>
      </c>
      <c r="F185" s="11" t="s">
        <v>827</v>
      </c>
      <c r="G185" s="11"/>
      <c r="H185" s="27">
        <f t="shared" si="21"/>
        <v>410.5</v>
      </c>
    </row>
    <row r="186" spans="1:8" ht="21.75" customHeight="1">
      <c r="A186" s="35" t="s">
        <v>826</v>
      </c>
      <c r="B186" s="35"/>
      <c r="C186" s="11" t="s">
        <v>399</v>
      </c>
      <c r="D186" s="11" t="s">
        <v>395</v>
      </c>
      <c r="E186" s="11" t="s">
        <v>185</v>
      </c>
      <c r="F186" s="11" t="s">
        <v>829</v>
      </c>
      <c r="G186" s="11"/>
      <c r="H186" s="27">
        <f t="shared" si="21"/>
        <v>410.5</v>
      </c>
    </row>
    <row r="187" spans="1:8" ht="16.5" customHeight="1">
      <c r="A187" s="35" t="s">
        <v>828</v>
      </c>
      <c r="B187" s="35"/>
      <c r="C187" s="11" t="s">
        <v>399</v>
      </c>
      <c r="D187" s="11" t="s">
        <v>395</v>
      </c>
      <c r="E187" s="11" t="s">
        <v>185</v>
      </c>
      <c r="F187" s="11" t="s">
        <v>52</v>
      </c>
      <c r="G187" s="11"/>
      <c r="H187" s="27">
        <v>410.5</v>
      </c>
    </row>
    <row r="188" spans="1:8" ht="33" customHeight="1" hidden="1">
      <c r="A188" s="35" t="s">
        <v>830</v>
      </c>
      <c r="B188" s="59"/>
      <c r="C188" s="11" t="s">
        <v>399</v>
      </c>
      <c r="D188" s="11" t="s">
        <v>395</v>
      </c>
      <c r="E188" s="11" t="s">
        <v>185</v>
      </c>
      <c r="F188" s="11" t="s">
        <v>52</v>
      </c>
      <c r="G188" s="11" t="s">
        <v>186</v>
      </c>
      <c r="H188" s="27">
        <v>1</v>
      </c>
    </row>
    <row r="189" spans="1:8" ht="26.25" customHeight="1" hidden="1">
      <c r="A189" s="59" t="s">
        <v>867</v>
      </c>
      <c r="B189" s="406"/>
      <c r="C189" s="11" t="s">
        <v>399</v>
      </c>
      <c r="D189" s="11" t="s">
        <v>395</v>
      </c>
      <c r="E189" s="11" t="s">
        <v>185</v>
      </c>
      <c r="F189" s="11" t="s">
        <v>52</v>
      </c>
      <c r="G189" s="11" t="s">
        <v>59</v>
      </c>
      <c r="H189" s="27">
        <v>3</v>
      </c>
    </row>
    <row r="190" spans="1:8" ht="21" customHeight="1" hidden="1">
      <c r="A190" s="406" t="s">
        <v>869</v>
      </c>
      <c r="B190" s="59"/>
      <c r="C190" s="11" t="s">
        <v>399</v>
      </c>
      <c r="D190" s="11" t="s">
        <v>395</v>
      </c>
      <c r="E190" s="11" t="s">
        <v>185</v>
      </c>
      <c r="F190" s="11" t="s">
        <v>52</v>
      </c>
      <c r="G190" s="11" t="s">
        <v>61</v>
      </c>
      <c r="H190" s="27">
        <v>217.2</v>
      </c>
    </row>
    <row r="191" spans="1:8" ht="16.5" customHeight="1" hidden="1">
      <c r="A191" s="59" t="s">
        <v>834</v>
      </c>
      <c r="B191" s="59"/>
      <c r="C191" s="11" t="s">
        <v>399</v>
      </c>
      <c r="D191" s="11" t="s">
        <v>395</v>
      </c>
      <c r="E191" s="11" t="s">
        <v>185</v>
      </c>
      <c r="F191" s="11" t="s">
        <v>52</v>
      </c>
      <c r="G191" s="11" t="s">
        <v>63</v>
      </c>
      <c r="H191" s="27">
        <v>70</v>
      </c>
    </row>
    <row r="192" spans="1:8" ht="18.75" customHeight="1" hidden="1">
      <c r="A192" s="59" t="s">
        <v>881</v>
      </c>
      <c r="B192" s="59"/>
      <c r="C192" s="11" t="s">
        <v>399</v>
      </c>
      <c r="D192" s="11" t="s">
        <v>395</v>
      </c>
      <c r="E192" s="11" t="s">
        <v>185</v>
      </c>
      <c r="F192" s="11" t="s">
        <v>52</v>
      </c>
      <c r="G192" s="11" t="s">
        <v>65</v>
      </c>
      <c r="H192" s="27">
        <v>15</v>
      </c>
    </row>
    <row r="193" spans="1:8" ht="21.75" customHeight="1">
      <c r="A193" s="59" t="s">
        <v>64</v>
      </c>
      <c r="B193" s="35"/>
      <c r="C193" s="11" t="s">
        <v>399</v>
      </c>
      <c r="D193" s="11" t="s">
        <v>395</v>
      </c>
      <c r="E193" s="11" t="s">
        <v>185</v>
      </c>
      <c r="F193" s="11" t="s">
        <v>452</v>
      </c>
      <c r="G193" s="11"/>
      <c r="H193" s="27">
        <f>H194</f>
        <v>2</v>
      </c>
    </row>
    <row r="194" spans="1:8" ht="18.75" customHeight="1">
      <c r="A194" s="35" t="s">
        <v>838</v>
      </c>
      <c r="B194" s="35"/>
      <c r="C194" s="11" t="s">
        <v>399</v>
      </c>
      <c r="D194" s="11" t="s">
        <v>395</v>
      </c>
      <c r="E194" s="11" t="s">
        <v>185</v>
      </c>
      <c r="F194" s="11" t="s">
        <v>530</v>
      </c>
      <c r="G194" s="11"/>
      <c r="H194" s="27">
        <v>2</v>
      </c>
    </row>
    <row r="195" spans="1:8" ht="21.75" customHeight="1" hidden="1">
      <c r="A195" s="35" t="s">
        <v>529</v>
      </c>
      <c r="B195" s="35"/>
      <c r="C195" s="11" t="s">
        <v>486</v>
      </c>
      <c r="D195" s="11" t="s">
        <v>391</v>
      </c>
      <c r="E195" s="11" t="s">
        <v>185</v>
      </c>
      <c r="F195" s="11" t="s">
        <v>73</v>
      </c>
      <c r="G195" s="11"/>
      <c r="H195" s="27">
        <f>H196</f>
        <v>4</v>
      </c>
    </row>
    <row r="196" spans="1:8" ht="21.75" customHeight="1" hidden="1">
      <c r="A196" s="35" t="s">
        <v>528</v>
      </c>
      <c r="B196" s="59"/>
      <c r="C196" s="11" t="s">
        <v>392</v>
      </c>
      <c r="D196" s="11" t="s">
        <v>399</v>
      </c>
      <c r="E196" s="11" t="s">
        <v>185</v>
      </c>
      <c r="F196" s="11" t="s">
        <v>73</v>
      </c>
      <c r="G196" s="11" t="s">
        <v>836</v>
      </c>
      <c r="H196" s="27">
        <v>4</v>
      </c>
    </row>
    <row r="197" spans="1:8" ht="39.75" customHeight="1">
      <c r="A197" s="404" t="s">
        <v>882</v>
      </c>
      <c r="B197" s="35"/>
      <c r="C197" s="11" t="s">
        <v>399</v>
      </c>
      <c r="D197" s="11" t="s">
        <v>395</v>
      </c>
      <c r="E197" s="11" t="s">
        <v>193</v>
      </c>
      <c r="F197" s="11"/>
      <c r="G197" s="11"/>
      <c r="H197" s="27">
        <f aca="true" t="shared" si="22" ref="H197:H198">H198</f>
        <v>100</v>
      </c>
    </row>
    <row r="198" spans="1:8" ht="21.75" customHeight="1">
      <c r="A198" s="35" t="s">
        <v>826</v>
      </c>
      <c r="B198" s="35"/>
      <c r="C198" s="11" t="s">
        <v>399</v>
      </c>
      <c r="D198" s="11" t="s">
        <v>395</v>
      </c>
      <c r="E198" s="11" t="s">
        <v>193</v>
      </c>
      <c r="F198" s="11" t="s">
        <v>827</v>
      </c>
      <c r="G198" s="11"/>
      <c r="H198" s="27">
        <f t="shared" si="22"/>
        <v>100</v>
      </c>
    </row>
    <row r="199" spans="1:8" ht="24.75" customHeight="1">
      <c r="A199" s="35" t="s">
        <v>828</v>
      </c>
      <c r="B199" s="35"/>
      <c r="C199" s="11" t="s">
        <v>399</v>
      </c>
      <c r="D199" s="11" t="s">
        <v>395</v>
      </c>
      <c r="E199" s="11" t="s">
        <v>193</v>
      </c>
      <c r="F199" s="11" t="s">
        <v>829</v>
      </c>
      <c r="G199" s="11" t="s">
        <v>61</v>
      </c>
      <c r="H199" s="27">
        <v>100</v>
      </c>
    </row>
    <row r="200" spans="1:8" ht="21.75" customHeight="1">
      <c r="A200" s="59" t="s">
        <v>835</v>
      </c>
      <c r="B200" s="35"/>
      <c r="C200" s="11" t="s">
        <v>400</v>
      </c>
      <c r="D200" s="11" t="s">
        <v>432</v>
      </c>
      <c r="E200" s="11"/>
      <c r="F200" s="11"/>
      <c r="G200" s="11"/>
      <c r="H200" s="27">
        <f aca="true" t="shared" si="23" ref="H200:H201">H202</f>
        <v>0</v>
      </c>
    </row>
    <row r="201" spans="1:8" ht="21.75" customHeight="1">
      <c r="A201" s="35" t="s">
        <v>883</v>
      </c>
      <c r="B201" s="35"/>
      <c r="C201" s="11" t="s">
        <v>400</v>
      </c>
      <c r="D201" s="11" t="s">
        <v>388</v>
      </c>
      <c r="E201" s="11"/>
      <c r="F201" s="11"/>
      <c r="G201" s="11"/>
      <c r="H201" s="27">
        <f t="shared" si="23"/>
        <v>0</v>
      </c>
    </row>
    <row r="202" spans="1:8" ht="21.75" customHeight="1">
      <c r="A202" s="35" t="s">
        <v>884</v>
      </c>
      <c r="B202" s="50"/>
      <c r="C202" s="11" t="s">
        <v>400</v>
      </c>
      <c r="D202" s="11" t="s">
        <v>388</v>
      </c>
      <c r="E202" s="11" t="s">
        <v>885</v>
      </c>
      <c r="F202" s="11"/>
      <c r="G202" s="11"/>
      <c r="H202" s="27">
        <f>H205</f>
        <v>0</v>
      </c>
    </row>
    <row r="203" spans="1:8" ht="21.75" customHeight="1">
      <c r="A203" s="50" t="s">
        <v>822</v>
      </c>
      <c r="B203" s="35"/>
      <c r="C203" s="11" t="s">
        <v>400</v>
      </c>
      <c r="D203" s="11" t="s">
        <v>388</v>
      </c>
      <c r="E203" s="11" t="s">
        <v>886</v>
      </c>
      <c r="F203" s="11" t="s">
        <v>827</v>
      </c>
      <c r="G203" s="11"/>
      <c r="H203" s="27">
        <f>H205</f>
        <v>0</v>
      </c>
    </row>
    <row r="204" spans="1:10" ht="21.75" customHeight="1">
      <c r="A204" s="35" t="s">
        <v>826</v>
      </c>
      <c r="B204" s="35"/>
      <c r="C204" s="11" t="s">
        <v>400</v>
      </c>
      <c r="D204" s="11" t="s">
        <v>388</v>
      </c>
      <c r="E204" s="11" t="s">
        <v>198</v>
      </c>
      <c r="F204" s="11" t="s">
        <v>829</v>
      </c>
      <c r="G204" s="11"/>
      <c r="H204" s="27">
        <f>H205</f>
        <v>0</v>
      </c>
      <c r="J204" s="413"/>
    </row>
    <row r="205" spans="1:8" ht="18.75" customHeight="1">
      <c r="A205" s="35" t="s">
        <v>828</v>
      </c>
      <c r="B205" s="35"/>
      <c r="C205" s="11" t="s">
        <v>400</v>
      </c>
      <c r="D205" s="11" t="s">
        <v>388</v>
      </c>
      <c r="E205" s="11" t="s">
        <v>198</v>
      </c>
      <c r="F205" s="11" t="s">
        <v>52</v>
      </c>
      <c r="G205" s="11"/>
      <c r="H205" s="27">
        <v>0</v>
      </c>
    </row>
    <row r="206" spans="1:8" ht="21.75" customHeight="1" hidden="1">
      <c r="A206" s="35" t="s">
        <v>830</v>
      </c>
      <c r="B206" s="59"/>
      <c r="C206" s="11" t="s">
        <v>400</v>
      </c>
      <c r="D206" s="11" t="s">
        <v>388</v>
      </c>
      <c r="E206" s="11" t="s">
        <v>198</v>
      </c>
      <c r="F206" s="11" t="s">
        <v>52</v>
      </c>
      <c r="G206" s="11" t="s">
        <v>59</v>
      </c>
      <c r="H206" s="27">
        <v>10</v>
      </c>
    </row>
    <row r="207" spans="1:8" ht="21.75" customHeight="1" hidden="1">
      <c r="A207" s="59" t="s">
        <v>833</v>
      </c>
      <c r="B207" s="59"/>
      <c r="C207" s="11" t="s">
        <v>400</v>
      </c>
      <c r="D207" s="11" t="s">
        <v>388</v>
      </c>
      <c r="E207" s="11" t="s">
        <v>198</v>
      </c>
      <c r="F207" s="11" t="s">
        <v>52</v>
      </c>
      <c r="G207" s="11" t="s">
        <v>65</v>
      </c>
      <c r="H207" s="27">
        <v>18</v>
      </c>
    </row>
    <row r="208" spans="1:8" ht="21.75" customHeight="1">
      <c r="A208" s="59" t="s">
        <v>64</v>
      </c>
      <c r="B208" s="35"/>
      <c r="C208" s="11" t="s">
        <v>397</v>
      </c>
      <c r="D208" s="11" t="s">
        <v>432</v>
      </c>
      <c r="E208" s="11"/>
      <c r="F208" s="11"/>
      <c r="G208" s="11"/>
      <c r="H208" s="27">
        <f aca="true" t="shared" si="24" ref="H208:H212">H209</f>
        <v>355.1</v>
      </c>
    </row>
    <row r="209" spans="1:8" ht="21.75" customHeight="1">
      <c r="A209" s="35" t="s">
        <v>594</v>
      </c>
      <c r="B209" s="35"/>
      <c r="C209" s="11" t="s">
        <v>397</v>
      </c>
      <c r="D209" s="11" t="s">
        <v>388</v>
      </c>
      <c r="E209" s="11"/>
      <c r="F209" s="11"/>
      <c r="G209" s="11"/>
      <c r="H209" s="27">
        <f t="shared" si="24"/>
        <v>355.1</v>
      </c>
    </row>
    <row r="210" spans="1:8" ht="21.75" customHeight="1">
      <c r="A210" s="35" t="s">
        <v>887</v>
      </c>
      <c r="B210" s="35"/>
      <c r="C210" s="11" t="s">
        <v>397</v>
      </c>
      <c r="D210" s="11" t="s">
        <v>388</v>
      </c>
      <c r="E210" s="11" t="s">
        <v>888</v>
      </c>
      <c r="F210" s="11"/>
      <c r="G210" s="11"/>
      <c r="H210" s="27">
        <f t="shared" si="24"/>
        <v>355.1</v>
      </c>
    </row>
    <row r="211" spans="1:8" ht="21.75" customHeight="1">
      <c r="A211" s="35" t="s">
        <v>822</v>
      </c>
      <c r="B211" s="35"/>
      <c r="C211" s="11" t="s">
        <v>397</v>
      </c>
      <c r="D211" s="11" t="s">
        <v>388</v>
      </c>
      <c r="E211" s="11" t="s">
        <v>203</v>
      </c>
      <c r="F211" s="11"/>
      <c r="G211" s="11"/>
      <c r="H211" s="27">
        <f t="shared" si="24"/>
        <v>355.1</v>
      </c>
    </row>
    <row r="212" spans="1:8" ht="21.75" customHeight="1">
      <c r="A212" s="35" t="s">
        <v>889</v>
      </c>
      <c r="B212" s="35"/>
      <c r="C212" s="11" t="s">
        <v>397</v>
      </c>
      <c r="D212" s="11" t="s">
        <v>388</v>
      </c>
      <c r="E212" s="11" t="s">
        <v>203</v>
      </c>
      <c r="F212" s="11" t="s">
        <v>890</v>
      </c>
      <c r="G212" s="11"/>
      <c r="H212" s="27">
        <f t="shared" si="24"/>
        <v>355.1</v>
      </c>
    </row>
    <row r="213" spans="1:8" ht="19.5" customHeight="1">
      <c r="A213" s="35" t="s">
        <v>891</v>
      </c>
      <c r="B213" s="35"/>
      <c r="C213" s="11" t="s">
        <v>397</v>
      </c>
      <c r="D213" s="11" t="s">
        <v>388</v>
      </c>
      <c r="E213" s="11" t="s">
        <v>203</v>
      </c>
      <c r="F213" s="11" t="s">
        <v>63</v>
      </c>
      <c r="G213" s="11"/>
      <c r="H213" s="27">
        <v>355.1</v>
      </c>
    </row>
    <row r="214" spans="1:8" ht="21.75" customHeight="1" hidden="1">
      <c r="A214" s="35" t="s">
        <v>892</v>
      </c>
      <c r="B214" s="35"/>
      <c r="C214" s="11" t="s">
        <v>397</v>
      </c>
      <c r="D214" s="11" t="s">
        <v>388</v>
      </c>
      <c r="E214" s="11" t="s">
        <v>203</v>
      </c>
      <c r="F214" s="11" t="s">
        <v>402</v>
      </c>
      <c r="G214" s="11"/>
      <c r="H214" s="27">
        <f>H215</f>
        <v>337.8</v>
      </c>
    </row>
    <row r="215" spans="1:8" ht="21.75" customHeight="1" hidden="1">
      <c r="A215" s="35" t="s">
        <v>893</v>
      </c>
      <c r="B215" s="59"/>
      <c r="C215" s="11" t="s">
        <v>397</v>
      </c>
      <c r="D215" s="11" t="s">
        <v>388</v>
      </c>
      <c r="E215" s="11" t="s">
        <v>203</v>
      </c>
      <c r="F215" s="11" t="s">
        <v>402</v>
      </c>
      <c r="G215" s="11" t="s">
        <v>205</v>
      </c>
      <c r="H215" s="27">
        <v>337.8</v>
      </c>
    </row>
    <row r="216" spans="1:8" ht="21.75" customHeight="1">
      <c r="A216" s="59" t="s">
        <v>894</v>
      </c>
      <c r="B216" s="35"/>
      <c r="C216" s="11" t="s">
        <v>393</v>
      </c>
      <c r="D216" s="11" t="s">
        <v>432</v>
      </c>
      <c r="E216" s="11"/>
      <c r="F216" s="11"/>
      <c r="G216" s="11"/>
      <c r="H216" s="27">
        <f aca="true" t="shared" si="25" ref="H216:H221">SUM(H217)</f>
        <v>147.2</v>
      </c>
    </row>
    <row r="217" spans="1:8" ht="21.75" customHeight="1">
      <c r="A217" s="35" t="s">
        <v>895</v>
      </c>
      <c r="B217" s="35"/>
      <c r="C217" s="11" t="s">
        <v>393</v>
      </c>
      <c r="D217" s="11" t="s">
        <v>389</v>
      </c>
      <c r="E217" s="11"/>
      <c r="F217" s="11"/>
      <c r="G217" s="11"/>
      <c r="H217" s="27">
        <f t="shared" si="25"/>
        <v>147.2</v>
      </c>
    </row>
    <row r="218" spans="1:8" ht="21.75" customHeight="1">
      <c r="A218" s="35" t="s">
        <v>214</v>
      </c>
      <c r="B218" s="35"/>
      <c r="C218" s="11" t="s">
        <v>393</v>
      </c>
      <c r="D218" s="11" t="s">
        <v>389</v>
      </c>
      <c r="E218" s="11" t="s">
        <v>896</v>
      </c>
      <c r="F218" s="11"/>
      <c r="G218" s="11"/>
      <c r="H218" s="27">
        <f t="shared" si="25"/>
        <v>147.2</v>
      </c>
    </row>
    <row r="219" spans="1:8" ht="21.75" customHeight="1">
      <c r="A219" s="35" t="s">
        <v>822</v>
      </c>
      <c r="B219" s="35"/>
      <c r="C219" s="11" t="s">
        <v>393</v>
      </c>
      <c r="D219" s="11" t="s">
        <v>389</v>
      </c>
      <c r="E219" s="11" t="s">
        <v>217</v>
      </c>
      <c r="F219" s="11"/>
      <c r="G219" s="11"/>
      <c r="H219" s="27">
        <f t="shared" si="25"/>
        <v>147.2</v>
      </c>
    </row>
    <row r="220" spans="1:8" ht="21.75" customHeight="1">
      <c r="A220" s="35" t="s">
        <v>897</v>
      </c>
      <c r="B220" s="35"/>
      <c r="C220" s="11" t="s">
        <v>393</v>
      </c>
      <c r="D220" s="11" t="s">
        <v>389</v>
      </c>
      <c r="E220" s="11" t="s">
        <v>217</v>
      </c>
      <c r="F220" s="11" t="s">
        <v>827</v>
      </c>
      <c r="G220" s="11"/>
      <c r="H220" s="27">
        <f t="shared" si="25"/>
        <v>147.2</v>
      </c>
    </row>
    <row r="221" spans="1:8" ht="21.75" customHeight="1">
      <c r="A221" s="35" t="s">
        <v>826</v>
      </c>
      <c r="B221" s="35"/>
      <c r="C221" s="11" t="s">
        <v>393</v>
      </c>
      <c r="D221" s="11" t="s">
        <v>389</v>
      </c>
      <c r="E221" s="11" t="s">
        <v>217</v>
      </c>
      <c r="F221" s="11" t="s">
        <v>829</v>
      </c>
      <c r="G221" s="11"/>
      <c r="H221" s="27">
        <f t="shared" si="25"/>
        <v>147.2</v>
      </c>
    </row>
    <row r="222" spans="1:8" ht="24.75" customHeight="1">
      <c r="A222" s="35" t="s">
        <v>828</v>
      </c>
      <c r="B222" s="35"/>
      <c r="C222" s="11" t="s">
        <v>393</v>
      </c>
      <c r="D222" s="11" t="s">
        <v>389</v>
      </c>
      <c r="E222" s="11" t="s">
        <v>217</v>
      </c>
      <c r="F222" s="11" t="s">
        <v>52</v>
      </c>
      <c r="G222" s="11"/>
      <c r="H222" s="27">
        <v>147.2</v>
      </c>
    </row>
    <row r="223" spans="1:8" ht="21.75" customHeight="1" hidden="1">
      <c r="A223" s="35" t="s">
        <v>830</v>
      </c>
      <c r="B223" s="59"/>
      <c r="C223" s="11" t="s">
        <v>393</v>
      </c>
      <c r="D223" s="11" t="s">
        <v>389</v>
      </c>
      <c r="E223" s="11" t="s">
        <v>217</v>
      </c>
      <c r="F223" s="11" t="s">
        <v>52</v>
      </c>
      <c r="G223" s="11" t="s">
        <v>61</v>
      </c>
      <c r="H223" s="27">
        <v>117.2</v>
      </c>
    </row>
    <row r="224" spans="1:8" ht="21.75" customHeight="1" hidden="1">
      <c r="A224" s="414" t="s">
        <v>834</v>
      </c>
      <c r="B224" s="59"/>
      <c r="C224" s="11" t="s">
        <v>393</v>
      </c>
      <c r="D224" s="11" t="s">
        <v>389</v>
      </c>
      <c r="E224" s="11" t="s">
        <v>217</v>
      </c>
      <c r="F224" s="11" t="s">
        <v>52</v>
      </c>
      <c r="G224" s="11" t="s">
        <v>836</v>
      </c>
      <c r="H224" s="27">
        <v>5</v>
      </c>
    </row>
    <row r="225" spans="1:8" ht="18.75" customHeight="1">
      <c r="A225" s="414" t="s">
        <v>835</v>
      </c>
      <c r="B225" s="35"/>
      <c r="C225" s="11" t="s">
        <v>394</v>
      </c>
      <c r="D225" s="11" t="s">
        <v>432</v>
      </c>
      <c r="E225" s="11"/>
      <c r="F225" s="11"/>
      <c r="G225" s="11"/>
      <c r="H225" s="27">
        <f aca="true" t="shared" si="26" ref="H225:H229">H226</f>
        <v>0.4</v>
      </c>
    </row>
    <row r="226" spans="1:8" ht="21.75" customHeight="1">
      <c r="A226" s="35" t="s">
        <v>898</v>
      </c>
      <c r="B226" s="35"/>
      <c r="C226" s="11" t="s">
        <v>394</v>
      </c>
      <c r="D226" s="11" t="s">
        <v>388</v>
      </c>
      <c r="E226" s="11"/>
      <c r="F226" s="11"/>
      <c r="G226" s="11"/>
      <c r="H226" s="27">
        <f t="shared" si="26"/>
        <v>0.4</v>
      </c>
    </row>
    <row r="227" spans="1:8" ht="21.75" customHeight="1">
      <c r="A227" s="35" t="s">
        <v>357</v>
      </c>
      <c r="B227" s="35"/>
      <c r="C227" s="11" t="s">
        <v>394</v>
      </c>
      <c r="D227" s="11" t="s">
        <v>388</v>
      </c>
      <c r="E227" s="402">
        <v>7100000000</v>
      </c>
      <c r="F227" s="11"/>
      <c r="G227" s="11"/>
      <c r="H227" s="27">
        <f t="shared" si="26"/>
        <v>0.4</v>
      </c>
    </row>
    <row r="228" spans="1:8" ht="21.75" customHeight="1">
      <c r="A228" s="35" t="s">
        <v>899</v>
      </c>
      <c r="B228" s="35"/>
      <c r="C228" s="11" t="s">
        <v>394</v>
      </c>
      <c r="D228" s="11" t="s">
        <v>388</v>
      </c>
      <c r="E228" s="402">
        <v>7110020010</v>
      </c>
      <c r="F228" s="11"/>
      <c r="G228" s="11"/>
      <c r="H228" s="27">
        <f t="shared" si="26"/>
        <v>0.4</v>
      </c>
    </row>
    <row r="229" spans="1:8" ht="21.75" customHeight="1">
      <c r="A229" s="35" t="s">
        <v>900</v>
      </c>
      <c r="B229" s="35"/>
      <c r="C229" s="11" t="s">
        <v>394</v>
      </c>
      <c r="D229" s="11" t="s">
        <v>388</v>
      </c>
      <c r="E229" s="402">
        <v>7110020010</v>
      </c>
      <c r="F229" s="11" t="s">
        <v>438</v>
      </c>
      <c r="G229" s="11"/>
      <c r="H229" s="27">
        <f t="shared" si="26"/>
        <v>0.4</v>
      </c>
    </row>
    <row r="230" spans="1:8" ht="19.5" customHeight="1">
      <c r="A230" s="35" t="s">
        <v>901</v>
      </c>
      <c r="B230" s="35"/>
      <c r="C230" s="11" t="s">
        <v>394</v>
      </c>
      <c r="D230" s="11" t="s">
        <v>388</v>
      </c>
      <c r="E230" s="402">
        <v>7110020010</v>
      </c>
      <c r="F230" s="11" t="s">
        <v>224</v>
      </c>
      <c r="G230" s="11"/>
      <c r="H230" s="27">
        <v>0.4</v>
      </c>
    </row>
    <row r="231" spans="1:8" ht="21.75" customHeight="1" hidden="1">
      <c r="A231" s="35" t="s">
        <v>902</v>
      </c>
      <c r="B231" s="59"/>
      <c r="C231" s="11" t="s">
        <v>394</v>
      </c>
      <c r="D231" s="11" t="s">
        <v>388</v>
      </c>
      <c r="E231" s="402">
        <v>7110020010</v>
      </c>
      <c r="F231" s="11" t="s">
        <v>224</v>
      </c>
      <c r="G231" s="11" t="s">
        <v>225</v>
      </c>
      <c r="H231" s="27">
        <v>0.5</v>
      </c>
    </row>
    <row r="232" spans="1:8" ht="21.75" customHeight="1">
      <c r="A232" s="35" t="s">
        <v>403</v>
      </c>
      <c r="B232" s="35"/>
      <c r="C232" s="11"/>
      <c r="D232" s="11"/>
      <c r="E232" s="11"/>
      <c r="F232" s="11"/>
      <c r="G232" s="11"/>
      <c r="H232" s="27">
        <f>H14+H102+H110+H127+H158+H200+H208+H216+H225</f>
        <v>7354.6</v>
      </c>
    </row>
    <row r="233" spans="1:8" ht="12">
      <c r="A233" s="12"/>
      <c r="B233" s="415"/>
      <c r="C233" s="416"/>
      <c r="H233" s="417"/>
    </row>
    <row r="234" spans="1:8" ht="10.5" customHeight="1" hidden="1">
      <c r="A234" s="415"/>
      <c r="B234" s="418"/>
      <c r="C234" s="418"/>
      <c r="D234" s="418"/>
      <c r="E234" s="418"/>
      <c r="F234" s="418"/>
      <c r="H234" s="417"/>
    </row>
    <row r="235" spans="1:8" ht="12">
      <c r="A235" s="418" t="s">
        <v>903</v>
      </c>
      <c r="H235" s="417"/>
    </row>
  </sheetData>
  <sheetProtection selectLockedCells="1" selectUnlockedCells="1"/>
  <mergeCells count="15">
    <mergeCell ref="F1:H1"/>
    <mergeCell ref="A2:H2"/>
    <mergeCell ref="C3:H3"/>
    <mergeCell ref="A4:H4"/>
    <mergeCell ref="A5:H5"/>
    <mergeCell ref="D7:H7"/>
    <mergeCell ref="A8:H8"/>
    <mergeCell ref="A9:H9"/>
    <mergeCell ref="A10:H10"/>
    <mergeCell ref="A12:A13"/>
    <mergeCell ref="C12:C13"/>
    <mergeCell ref="D12:D13"/>
    <mergeCell ref="E12:E13"/>
    <mergeCell ref="F12:F13"/>
    <mergeCell ref="G12:G13"/>
  </mergeCells>
  <printOptions/>
  <pageMargins left="0.7875" right="0.39375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2015-06-05T15:17:20Z</dcterms:created>
  <dcterms:modified xsi:type="dcterms:W3CDTF">2019-06-19T03:03:26Z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